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\Dropbox\STAVBY PROVÁDĚNÉ ŽIVNOST\KARVINÁ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Pol'!$A$1:$Y$198</definedName>
    <definedName name="_xlnm.Print_Area" localSheetId="4">'01 02 Pol'!$A$1:$Y$22</definedName>
    <definedName name="_xlnm.Print_Area" localSheetId="1">Stavba!$A$1:$J$91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0" i="1" l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16" i="13"/>
  <c r="BA14" i="13"/>
  <c r="BA10" i="13"/>
  <c r="G8" i="13"/>
  <c r="O8" i="13"/>
  <c r="G9" i="13"/>
  <c r="M9" i="13" s="1"/>
  <c r="I9" i="13"/>
  <c r="I8" i="13" s="1"/>
  <c r="K9" i="13"/>
  <c r="K8" i="13" s="1"/>
  <c r="O9" i="13"/>
  <c r="Q9" i="13"/>
  <c r="Q8" i="13" s="1"/>
  <c r="V9" i="13"/>
  <c r="G11" i="13"/>
  <c r="M11" i="13" s="1"/>
  <c r="I11" i="13"/>
  <c r="K11" i="13"/>
  <c r="O11" i="13"/>
  <c r="Q11" i="13"/>
  <c r="V11" i="13"/>
  <c r="V8" i="13" s="1"/>
  <c r="G13" i="13"/>
  <c r="I13" i="13"/>
  <c r="K13" i="13"/>
  <c r="M13" i="13"/>
  <c r="O13" i="13"/>
  <c r="Q13" i="13"/>
  <c r="V13" i="13"/>
  <c r="AE16" i="13"/>
  <c r="AF16" i="13"/>
  <c r="G192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0" i="12"/>
  <c r="M10" i="12" s="1"/>
  <c r="I10" i="12"/>
  <c r="K10" i="12"/>
  <c r="O10" i="12"/>
  <c r="Q10" i="12"/>
  <c r="V10" i="12"/>
  <c r="G12" i="12"/>
  <c r="I12" i="12"/>
  <c r="K12" i="12"/>
  <c r="M12" i="12"/>
  <c r="O12" i="12"/>
  <c r="Q12" i="12"/>
  <c r="Q8" i="12" s="1"/>
  <c r="V12" i="12"/>
  <c r="G15" i="12"/>
  <c r="I15" i="12"/>
  <c r="I14" i="12" s="1"/>
  <c r="K15" i="12"/>
  <c r="M15" i="12"/>
  <c r="O15" i="12"/>
  <c r="O14" i="12" s="1"/>
  <c r="Q15" i="12"/>
  <c r="Q14" i="12" s="1"/>
  <c r="V15" i="12"/>
  <c r="G16" i="12"/>
  <c r="G14" i="12" s="1"/>
  <c r="I16" i="12"/>
  <c r="K16" i="12"/>
  <c r="K14" i="12" s="1"/>
  <c r="O16" i="12"/>
  <c r="Q16" i="12"/>
  <c r="V16" i="12"/>
  <c r="G18" i="12"/>
  <c r="I18" i="12"/>
  <c r="K18" i="12"/>
  <c r="M18" i="12"/>
  <c r="O18" i="12"/>
  <c r="Q18" i="12"/>
  <c r="V18" i="12"/>
  <c r="V14" i="12" s="1"/>
  <c r="G21" i="12"/>
  <c r="G20" i="12" s="1"/>
  <c r="I21" i="12"/>
  <c r="I20" i="12" s="1"/>
  <c r="K21" i="12"/>
  <c r="O21" i="12"/>
  <c r="Q21" i="12"/>
  <c r="Q20" i="12" s="1"/>
  <c r="V21" i="12"/>
  <c r="G22" i="12"/>
  <c r="M22" i="12" s="1"/>
  <c r="I22" i="12"/>
  <c r="K22" i="12"/>
  <c r="O22" i="12"/>
  <c r="O20" i="12" s="1"/>
  <c r="Q22" i="12"/>
  <c r="V22" i="12"/>
  <c r="V20" i="12" s="1"/>
  <c r="G24" i="12"/>
  <c r="I24" i="12"/>
  <c r="K24" i="12"/>
  <c r="K20" i="12" s="1"/>
  <c r="M24" i="12"/>
  <c r="O24" i="12"/>
  <c r="Q24" i="12"/>
  <c r="V24" i="12"/>
  <c r="G27" i="12"/>
  <c r="I27" i="12"/>
  <c r="I26" i="12" s="1"/>
  <c r="K27" i="12"/>
  <c r="M27" i="12"/>
  <c r="O27" i="12"/>
  <c r="O26" i="12" s="1"/>
  <c r="Q27" i="12"/>
  <c r="Q26" i="12" s="1"/>
  <c r="V27" i="12"/>
  <c r="G28" i="12"/>
  <c r="G26" i="12" s="1"/>
  <c r="I28" i="12"/>
  <c r="K28" i="12"/>
  <c r="K26" i="12" s="1"/>
  <c r="O28" i="12"/>
  <c r="Q28" i="12"/>
  <c r="V28" i="12"/>
  <c r="G30" i="12"/>
  <c r="I30" i="12"/>
  <c r="K30" i="12"/>
  <c r="M30" i="12"/>
  <c r="O30" i="12"/>
  <c r="Q30" i="12"/>
  <c r="V30" i="12"/>
  <c r="V26" i="12" s="1"/>
  <c r="G33" i="12"/>
  <c r="G32" i="12" s="1"/>
  <c r="I33" i="12"/>
  <c r="I32" i="12" s="1"/>
  <c r="K33" i="12"/>
  <c r="O33" i="12"/>
  <c r="Q33" i="12"/>
  <c r="Q32" i="12" s="1"/>
  <c r="V33" i="12"/>
  <c r="G34" i="12"/>
  <c r="M34" i="12" s="1"/>
  <c r="I34" i="12"/>
  <c r="K34" i="12"/>
  <c r="O34" i="12"/>
  <c r="O32" i="12" s="1"/>
  <c r="Q34" i="12"/>
  <c r="V34" i="12"/>
  <c r="V32" i="12" s="1"/>
  <c r="G36" i="12"/>
  <c r="I36" i="12"/>
  <c r="K36" i="12"/>
  <c r="K32" i="12" s="1"/>
  <c r="M36" i="12"/>
  <c r="O36" i="12"/>
  <c r="Q36" i="12"/>
  <c r="V36" i="12"/>
  <c r="K38" i="12"/>
  <c r="G39" i="12"/>
  <c r="I39" i="12"/>
  <c r="I38" i="12" s="1"/>
  <c r="K39" i="12"/>
  <c r="M39" i="12"/>
  <c r="O39" i="12"/>
  <c r="O38" i="12" s="1"/>
  <c r="Q39" i="12"/>
  <c r="Q38" i="12" s="1"/>
  <c r="V39" i="12"/>
  <c r="G40" i="12"/>
  <c r="G38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V38" i="12" s="1"/>
  <c r="V43" i="12"/>
  <c r="G44" i="12"/>
  <c r="G43" i="12" s="1"/>
  <c r="I44" i="12"/>
  <c r="I43" i="12" s="1"/>
  <c r="K44" i="12"/>
  <c r="O44" i="12"/>
  <c r="Q44" i="12"/>
  <c r="Q43" i="12" s="1"/>
  <c r="V44" i="12"/>
  <c r="G45" i="12"/>
  <c r="M45" i="12" s="1"/>
  <c r="I45" i="12"/>
  <c r="K45" i="12"/>
  <c r="O45" i="12"/>
  <c r="O43" i="12" s="1"/>
  <c r="Q45" i="12"/>
  <c r="V45" i="12"/>
  <c r="G46" i="12"/>
  <c r="I46" i="12"/>
  <c r="K46" i="12"/>
  <c r="K43" i="12" s="1"/>
  <c r="M46" i="12"/>
  <c r="O46" i="12"/>
  <c r="Q46" i="12"/>
  <c r="V46" i="12"/>
  <c r="K48" i="12"/>
  <c r="G49" i="12"/>
  <c r="I49" i="12"/>
  <c r="I48" i="12" s="1"/>
  <c r="K49" i="12"/>
  <c r="M49" i="12"/>
  <c r="O49" i="12"/>
  <c r="O48" i="12" s="1"/>
  <c r="Q49" i="12"/>
  <c r="Q48" i="12" s="1"/>
  <c r="V49" i="12"/>
  <c r="G50" i="12"/>
  <c r="G48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V48" i="12" s="1"/>
  <c r="V53" i="12"/>
  <c r="G54" i="12"/>
  <c r="G53" i="12" s="1"/>
  <c r="I54" i="12"/>
  <c r="I53" i="12" s="1"/>
  <c r="K54" i="12"/>
  <c r="O54" i="12"/>
  <c r="Q54" i="12"/>
  <c r="Q53" i="12" s="1"/>
  <c r="V54" i="12"/>
  <c r="G55" i="12"/>
  <c r="M55" i="12" s="1"/>
  <c r="I55" i="12"/>
  <c r="K55" i="12"/>
  <c r="O55" i="12"/>
  <c r="O53" i="12" s="1"/>
  <c r="Q55" i="12"/>
  <c r="V55" i="12"/>
  <c r="G56" i="12"/>
  <c r="I56" i="12"/>
  <c r="K56" i="12"/>
  <c r="K53" i="12" s="1"/>
  <c r="M56" i="12"/>
  <c r="O56" i="12"/>
  <c r="Q56" i="12"/>
  <c r="V56" i="12"/>
  <c r="K58" i="12"/>
  <c r="G59" i="12"/>
  <c r="I59" i="12"/>
  <c r="I58" i="12" s="1"/>
  <c r="K59" i="12"/>
  <c r="M59" i="12"/>
  <c r="O59" i="12"/>
  <c r="O58" i="12" s="1"/>
  <c r="Q59" i="12"/>
  <c r="Q58" i="12" s="1"/>
  <c r="V59" i="12"/>
  <c r="G60" i="12"/>
  <c r="G58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V58" i="12" s="1"/>
  <c r="V63" i="12"/>
  <c r="G64" i="12"/>
  <c r="G63" i="12" s="1"/>
  <c r="I64" i="12"/>
  <c r="I63" i="12" s="1"/>
  <c r="K64" i="12"/>
  <c r="O64" i="12"/>
  <c r="Q64" i="12"/>
  <c r="Q63" i="12" s="1"/>
  <c r="V64" i="12"/>
  <c r="G65" i="12"/>
  <c r="M65" i="12" s="1"/>
  <c r="I65" i="12"/>
  <c r="K65" i="12"/>
  <c r="O65" i="12"/>
  <c r="O63" i="12" s="1"/>
  <c r="Q65" i="12"/>
  <c r="V65" i="12"/>
  <c r="G66" i="12"/>
  <c r="I66" i="12"/>
  <c r="K66" i="12"/>
  <c r="K63" i="12" s="1"/>
  <c r="M66" i="12"/>
  <c r="O66" i="12"/>
  <c r="Q66" i="12"/>
  <c r="V66" i="12"/>
  <c r="K68" i="12"/>
  <c r="G69" i="12"/>
  <c r="I69" i="12"/>
  <c r="I68" i="12" s="1"/>
  <c r="K69" i="12"/>
  <c r="M69" i="12"/>
  <c r="O69" i="12"/>
  <c r="O68" i="12" s="1"/>
  <c r="Q69" i="12"/>
  <c r="Q68" i="12" s="1"/>
  <c r="V69" i="12"/>
  <c r="G73" i="12"/>
  <c r="G68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V68" i="12" s="1"/>
  <c r="V81" i="12"/>
  <c r="G82" i="12"/>
  <c r="G81" i="12" s="1"/>
  <c r="I82" i="12"/>
  <c r="I81" i="12" s="1"/>
  <c r="K82" i="12"/>
  <c r="O82" i="12"/>
  <c r="Q82" i="12"/>
  <c r="Q81" i="12" s="1"/>
  <c r="V82" i="12"/>
  <c r="G86" i="12"/>
  <c r="M86" i="12" s="1"/>
  <c r="I86" i="12"/>
  <c r="K86" i="12"/>
  <c r="O86" i="12"/>
  <c r="O81" i="12" s="1"/>
  <c r="Q86" i="12"/>
  <c r="V86" i="12"/>
  <c r="G90" i="12"/>
  <c r="I90" i="12"/>
  <c r="K90" i="12"/>
  <c r="K81" i="12" s="1"/>
  <c r="M90" i="12"/>
  <c r="O90" i="12"/>
  <c r="Q90" i="12"/>
  <c r="V90" i="12"/>
  <c r="K94" i="12"/>
  <c r="G95" i="12"/>
  <c r="I95" i="12"/>
  <c r="I94" i="12" s="1"/>
  <c r="K95" i="12"/>
  <c r="M95" i="12"/>
  <c r="O95" i="12"/>
  <c r="O94" i="12" s="1"/>
  <c r="Q95" i="12"/>
  <c r="Q94" i="12" s="1"/>
  <c r="V95" i="12"/>
  <c r="G96" i="12"/>
  <c r="G94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V94" i="12" s="1"/>
  <c r="V99" i="12"/>
  <c r="G100" i="12"/>
  <c r="G99" i="12" s="1"/>
  <c r="I100" i="12"/>
  <c r="I99" i="12" s="1"/>
  <c r="K100" i="12"/>
  <c r="O100" i="12"/>
  <c r="Q100" i="12"/>
  <c r="Q99" i="12" s="1"/>
  <c r="V100" i="12"/>
  <c r="G101" i="12"/>
  <c r="M101" i="12" s="1"/>
  <c r="I101" i="12"/>
  <c r="K101" i="12"/>
  <c r="O101" i="12"/>
  <c r="O99" i="12" s="1"/>
  <c r="Q101" i="12"/>
  <c r="V101" i="12"/>
  <c r="G102" i="12"/>
  <c r="I102" i="12"/>
  <c r="K102" i="12"/>
  <c r="K99" i="12" s="1"/>
  <c r="M102" i="12"/>
  <c r="O102" i="12"/>
  <c r="Q102" i="12"/>
  <c r="V102" i="12"/>
  <c r="K104" i="12"/>
  <c r="G105" i="12"/>
  <c r="I105" i="12"/>
  <c r="I104" i="12" s="1"/>
  <c r="K105" i="12"/>
  <c r="M105" i="12"/>
  <c r="O105" i="12"/>
  <c r="O104" i="12" s="1"/>
  <c r="Q105" i="12"/>
  <c r="Q104" i="12" s="1"/>
  <c r="V105" i="12"/>
  <c r="G106" i="12"/>
  <c r="G104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V104" i="12" s="1"/>
  <c r="V109" i="12"/>
  <c r="G110" i="12"/>
  <c r="G109" i="12" s="1"/>
  <c r="I110" i="12"/>
  <c r="I109" i="12" s="1"/>
  <c r="K110" i="12"/>
  <c r="O110" i="12"/>
  <c r="Q110" i="12"/>
  <c r="Q109" i="12" s="1"/>
  <c r="V110" i="12"/>
  <c r="G111" i="12"/>
  <c r="M111" i="12" s="1"/>
  <c r="I111" i="12"/>
  <c r="K111" i="12"/>
  <c r="O111" i="12"/>
  <c r="O109" i="12" s="1"/>
  <c r="Q111" i="12"/>
  <c r="V111" i="12"/>
  <c r="G112" i="12"/>
  <c r="I112" i="12"/>
  <c r="K112" i="12"/>
  <c r="K109" i="12" s="1"/>
  <c r="M112" i="12"/>
  <c r="O112" i="12"/>
  <c r="Q112" i="12"/>
  <c r="V112" i="12"/>
  <c r="K114" i="12"/>
  <c r="G115" i="12"/>
  <c r="I115" i="12"/>
  <c r="I114" i="12" s="1"/>
  <c r="K115" i="12"/>
  <c r="M115" i="12"/>
  <c r="O115" i="12"/>
  <c r="O114" i="12" s="1"/>
  <c r="Q115" i="12"/>
  <c r="Q114" i="12" s="1"/>
  <c r="V115" i="12"/>
  <c r="G116" i="12"/>
  <c r="G114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V114" i="12" s="1"/>
  <c r="V119" i="12"/>
  <c r="G120" i="12"/>
  <c r="G119" i="12" s="1"/>
  <c r="I120" i="12"/>
  <c r="I119" i="12" s="1"/>
  <c r="K120" i="12"/>
  <c r="O120" i="12"/>
  <c r="Q120" i="12"/>
  <c r="Q119" i="12" s="1"/>
  <c r="V120" i="12"/>
  <c r="G121" i="12"/>
  <c r="M121" i="12" s="1"/>
  <c r="I121" i="12"/>
  <c r="K121" i="12"/>
  <c r="O121" i="12"/>
  <c r="O119" i="12" s="1"/>
  <c r="Q121" i="12"/>
  <c r="V121" i="12"/>
  <c r="G122" i="12"/>
  <c r="I122" i="12"/>
  <c r="K122" i="12"/>
  <c r="K119" i="12" s="1"/>
  <c r="M122" i="12"/>
  <c r="O122" i="12"/>
  <c r="Q122" i="12"/>
  <c r="V122" i="12"/>
  <c r="G124" i="12"/>
  <c r="K124" i="12"/>
  <c r="G125" i="12"/>
  <c r="I125" i="12"/>
  <c r="I124" i="12" s="1"/>
  <c r="K125" i="12"/>
  <c r="M125" i="12"/>
  <c r="O125" i="12"/>
  <c r="O124" i="12" s="1"/>
  <c r="Q125" i="12"/>
  <c r="Q124" i="12" s="1"/>
  <c r="V125" i="12"/>
  <c r="G126" i="12"/>
  <c r="M126" i="12" s="1"/>
  <c r="M124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V124" i="12" s="1"/>
  <c r="V129" i="12"/>
  <c r="G130" i="12"/>
  <c r="G129" i="12" s="1"/>
  <c r="I130" i="12"/>
  <c r="I129" i="12" s="1"/>
  <c r="K130" i="12"/>
  <c r="O130" i="12"/>
  <c r="Q130" i="12"/>
  <c r="Q129" i="12" s="1"/>
  <c r="V130" i="12"/>
  <c r="G131" i="12"/>
  <c r="M131" i="12" s="1"/>
  <c r="I131" i="12"/>
  <c r="K131" i="12"/>
  <c r="O131" i="12"/>
  <c r="O129" i="12" s="1"/>
  <c r="Q131" i="12"/>
  <c r="V131" i="12"/>
  <c r="G132" i="12"/>
  <c r="I132" i="12"/>
  <c r="K132" i="12"/>
  <c r="K129" i="12" s="1"/>
  <c r="M132" i="12"/>
  <c r="O132" i="12"/>
  <c r="Q132" i="12"/>
  <c r="V132" i="12"/>
  <c r="G135" i="12"/>
  <c r="I135" i="12"/>
  <c r="I134" i="12" s="1"/>
  <c r="K135" i="12"/>
  <c r="M135" i="12"/>
  <c r="O135" i="12"/>
  <c r="O134" i="12" s="1"/>
  <c r="Q135" i="12"/>
  <c r="Q134" i="12" s="1"/>
  <c r="V135" i="12"/>
  <c r="G136" i="12"/>
  <c r="G134" i="12" s="1"/>
  <c r="I136" i="12"/>
  <c r="K136" i="12"/>
  <c r="K134" i="12" s="1"/>
  <c r="O136" i="12"/>
  <c r="Q136" i="12"/>
  <c r="V136" i="12"/>
  <c r="G137" i="12"/>
  <c r="I137" i="12"/>
  <c r="K137" i="12"/>
  <c r="M137" i="12"/>
  <c r="O137" i="12"/>
  <c r="Q137" i="12"/>
  <c r="V137" i="12"/>
  <c r="V134" i="12" s="1"/>
  <c r="G140" i="12"/>
  <c r="G139" i="12" s="1"/>
  <c r="I140" i="12"/>
  <c r="I139" i="12" s="1"/>
  <c r="K140" i="12"/>
  <c r="O140" i="12"/>
  <c r="Q140" i="12"/>
  <c r="Q139" i="12" s="1"/>
  <c r="V140" i="12"/>
  <c r="G141" i="12"/>
  <c r="M141" i="12" s="1"/>
  <c r="I141" i="12"/>
  <c r="K141" i="12"/>
  <c r="O141" i="12"/>
  <c r="O139" i="12" s="1"/>
  <c r="Q141" i="12"/>
  <c r="V141" i="12"/>
  <c r="V139" i="12" s="1"/>
  <c r="G142" i="12"/>
  <c r="I142" i="12"/>
  <c r="K142" i="12"/>
  <c r="K139" i="12" s="1"/>
  <c r="M142" i="12"/>
  <c r="O142" i="12"/>
  <c r="Q142" i="12"/>
  <c r="V142" i="12"/>
  <c r="G145" i="12"/>
  <c r="I145" i="12"/>
  <c r="I144" i="12" s="1"/>
  <c r="K145" i="12"/>
  <c r="M145" i="12"/>
  <c r="O145" i="12"/>
  <c r="O144" i="12" s="1"/>
  <c r="Q145" i="12"/>
  <c r="Q144" i="12" s="1"/>
  <c r="V145" i="12"/>
  <c r="G146" i="12"/>
  <c r="G144" i="12" s="1"/>
  <c r="I146" i="12"/>
  <c r="K146" i="12"/>
  <c r="K144" i="12" s="1"/>
  <c r="O146" i="12"/>
  <c r="Q146" i="12"/>
  <c r="V146" i="12"/>
  <c r="G147" i="12"/>
  <c r="I147" i="12"/>
  <c r="K147" i="12"/>
  <c r="M147" i="12"/>
  <c r="O147" i="12"/>
  <c r="Q147" i="12"/>
  <c r="V147" i="12"/>
  <c r="V144" i="12" s="1"/>
  <c r="G150" i="12"/>
  <c r="G149" i="12" s="1"/>
  <c r="I150" i="12"/>
  <c r="I149" i="12" s="1"/>
  <c r="K150" i="12"/>
  <c r="O150" i="12"/>
  <c r="Q150" i="12"/>
  <c r="Q149" i="12" s="1"/>
  <c r="V150" i="12"/>
  <c r="G151" i="12"/>
  <c r="M151" i="12" s="1"/>
  <c r="I151" i="12"/>
  <c r="K151" i="12"/>
  <c r="O151" i="12"/>
  <c r="O149" i="12" s="1"/>
  <c r="Q151" i="12"/>
  <c r="V151" i="12"/>
  <c r="V149" i="12" s="1"/>
  <c r="G152" i="12"/>
  <c r="I152" i="12"/>
  <c r="K152" i="12"/>
  <c r="K149" i="12" s="1"/>
  <c r="M152" i="12"/>
  <c r="O152" i="12"/>
  <c r="Q152" i="12"/>
  <c r="V152" i="12"/>
  <c r="G155" i="12"/>
  <c r="I155" i="12"/>
  <c r="I154" i="12" s="1"/>
  <c r="K155" i="12"/>
  <c r="M155" i="12"/>
  <c r="O155" i="12"/>
  <c r="O154" i="12" s="1"/>
  <c r="Q155" i="12"/>
  <c r="Q154" i="12" s="1"/>
  <c r="V155" i="12"/>
  <c r="G156" i="12"/>
  <c r="G154" i="12" s="1"/>
  <c r="I156" i="12"/>
  <c r="K156" i="12"/>
  <c r="K154" i="12" s="1"/>
  <c r="O156" i="12"/>
  <c r="Q156" i="12"/>
  <c r="V156" i="12"/>
  <c r="G158" i="12"/>
  <c r="I158" i="12"/>
  <c r="K158" i="12"/>
  <c r="M158" i="12"/>
  <c r="O158" i="12"/>
  <c r="Q158" i="12"/>
  <c r="V158" i="12"/>
  <c r="V154" i="12" s="1"/>
  <c r="G161" i="12"/>
  <c r="G160" i="12" s="1"/>
  <c r="I161" i="12"/>
  <c r="I160" i="12" s="1"/>
  <c r="K161" i="12"/>
  <c r="O161" i="12"/>
  <c r="Q161" i="12"/>
  <c r="Q160" i="12" s="1"/>
  <c r="V161" i="12"/>
  <c r="G162" i="12"/>
  <c r="M162" i="12" s="1"/>
  <c r="I162" i="12"/>
  <c r="K162" i="12"/>
  <c r="O162" i="12"/>
  <c r="O160" i="12" s="1"/>
  <c r="Q162" i="12"/>
  <c r="V162" i="12"/>
  <c r="V160" i="12" s="1"/>
  <c r="G164" i="12"/>
  <c r="I164" i="12"/>
  <c r="K164" i="12"/>
  <c r="K160" i="12" s="1"/>
  <c r="M164" i="12"/>
  <c r="O164" i="12"/>
  <c r="Q164" i="12"/>
  <c r="V164" i="12"/>
  <c r="G166" i="12"/>
  <c r="G167" i="12"/>
  <c r="I167" i="12"/>
  <c r="I166" i="12" s="1"/>
  <c r="K167" i="12"/>
  <c r="M167" i="12"/>
  <c r="O167" i="12"/>
  <c r="O166" i="12" s="1"/>
  <c r="Q167" i="12"/>
  <c r="Q166" i="12" s="1"/>
  <c r="V167" i="12"/>
  <c r="G168" i="12"/>
  <c r="M168" i="12" s="1"/>
  <c r="M166" i="12" s="1"/>
  <c r="I168" i="12"/>
  <c r="K168" i="12"/>
  <c r="K166" i="12" s="1"/>
  <c r="O168" i="12"/>
  <c r="Q168" i="12"/>
  <c r="V168" i="12"/>
  <c r="G170" i="12"/>
  <c r="I170" i="12"/>
  <c r="K170" i="12"/>
  <c r="M170" i="12"/>
  <c r="O170" i="12"/>
  <c r="Q170" i="12"/>
  <c r="V170" i="12"/>
  <c r="V166" i="12" s="1"/>
  <c r="O172" i="12"/>
  <c r="G173" i="12"/>
  <c r="G172" i="12" s="1"/>
  <c r="I173" i="12"/>
  <c r="I172" i="12" s="1"/>
  <c r="K173" i="12"/>
  <c r="O173" i="12"/>
  <c r="Q173" i="12"/>
  <c r="Q172" i="12" s="1"/>
  <c r="V173" i="12"/>
  <c r="G174" i="12"/>
  <c r="M174" i="12" s="1"/>
  <c r="I174" i="12"/>
  <c r="K174" i="12"/>
  <c r="O174" i="12"/>
  <c r="Q174" i="12"/>
  <c r="V174" i="12"/>
  <c r="V172" i="12" s="1"/>
  <c r="G176" i="12"/>
  <c r="I176" i="12"/>
  <c r="K176" i="12"/>
  <c r="K172" i="12" s="1"/>
  <c r="M176" i="12"/>
  <c r="O176" i="12"/>
  <c r="Q176" i="12"/>
  <c r="V176" i="12"/>
  <c r="G178" i="12"/>
  <c r="K178" i="12"/>
  <c r="M178" i="12"/>
  <c r="V178" i="12"/>
  <c r="G179" i="12"/>
  <c r="I179" i="12"/>
  <c r="I178" i="12" s="1"/>
  <c r="K179" i="12"/>
  <c r="M179" i="12"/>
  <c r="O179" i="12"/>
  <c r="O178" i="12" s="1"/>
  <c r="Q179" i="12"/>
  <c r="Q178" i="12" s="1"/>
  <c r="V179" i="12"/>
  <c r="G180" i="12"/>
  <c r="K180" i="12"/>
  <c r="O180" i="12"/>
  <c r="Q180" i="12"/>
  <c r="G181" i="12"/>
  <c r="I181" i="12"/>
  <c r="I180" i="12" s="1"/>
  <c r="K181" i="12"/>
  <c r="M181" i="12"/>
  <c r="M180" i="12" s="1"/>
  <c r="O181" i="12"/>
  <c r="Q181" i="12"/>
  <c r="V181" i="12"/>
  <c r="V180" i="12" s="1"/>
  <c r="K182" i="12"/>
  <c r="O182" i="12"/>
  <c r="V182" i="12"/>
  <c r="G183" i="12"/>
  <c r="G182" i="12" s="1"/>
  <c r="I183" i="12"/>
  <c r="I182" i="12" s="1"/>
  <c r="K183" i="12"/>
  <c r="O183" i="12"/>
  <c r="Q183" i="12"/>
  <c r="Q182" i="12" s="1"/>
  <c r="V183" i="12"/>
  <c r="G184" i="12"/>
  <c r="I184" i="12"/>
  <c r="O184" i="12"/>
  <c r="V184" i="12"/>
  <c r="G185" i="12"/>
  <c r="I185" i="12"/>
  <c r="K185" i="12"/>
  <c r="K184" i="12" s="1"/>
  <c r="M185" i="12"/>
  <c r="M184" i="12" s="1"/>
  <c r="O185" i="12"/>
  <c r="Q185" i="12"/>
  <c r="Q184" i="12" s="1"/>
  <c r="V185" i="12"/>
  <c r="G186" i="12"/>
  <c r="K186" i="12"/>
  <c r="M186" i="12"/>
  <c r="V186" i="12"/>
  <c r="G187" i="12"/>
  <c r="I187" i="12"/>
  <c r="I186" i="12" s="1"/>
  <c r="K187" i="12"/>
  <c r="M187" i="12"/>
  <c r="O187" i="12"/>
  <c r="O186" i="12" s="1"/>
  <c r="Q187" i="12"/>
  <c r="Q186" i="12" s="1"/>
  <c r="V187" i="12"/>
  <c r="G188" i="12"/>
  <c r="K188" i="12"/>
  <c r="Q188" i="12"/>
  <c r="G189" i="12"/>
  <c r="I189" i="12"/>
  <c r="I188" i="12" s="1"/>
  <c r="K189" i="12"/>
  <c r="M189" i="12"/>
  <c r="O189" i="12"/>
  <c r="Q189" i="12"/>
  <c r="V189" i="12"/>
  <c r="V188" i="12" s="1"/>
  <c r="G190" i="12"/>
  <c r="M190" i="12" s="1"/>
  <c r="I190" i="12"/>
  <c r="K190" i="12"/>
  <c r="O190" i="12"/>
  <c r="O188" i="12" s="1"/>
  <c r="Q190" i="12"/>
  <c r="V190" i="12"/>
  <c r="AE192" i="12"/>
  <c r="I20" i="1"/>
  <c r="I19" i="1"/>
  <c r="I18" i="1"/>
  <c r="I17" i="1"/>
  <c r="I16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I91" i="1" l="1"/>
  <c r="J83" i="1" s="1"/>
  <c r="G26" i="1"/>
  <c r="A26" i="1"/>
  <c r="A23" i="1"/>
  <c r="G28" i="1"/>
  <c r="M8" i="13"/>
  <c r="M188" i="12"/>
  <c r="M156" i="12"/>
  <c r="M154" i="12" s="1"/>
  <c r="M146" i="12"/>
  <c r="M144" i="12" s="1"/>
  <c r="M136" i="12"/>
  <c r="M134" i="12" s="1"/>
  <c r="M116" i="12"/>
  <c r="M114" i="12" s="1"/>
  <c r="M106" i="12"/>
  <c r="M104" i="12" s="1"/>
  <c r="M96" i="12"/>
  <c r="M94" i="12" s="1"/>
  <c r="M73" i="12"/>
  <c r="M68" i="12" s="1"/>
  <c r="M60" i="12"/>
  <c r="M58" i="12" s="1"/>
  <c r="M50" i="12"/>
  <c r="M48" i="12" s="1"/>
  <c r="M40" i="12"/>
  <c r="M38" i="12" s="1"/>
  <c r="M28" i="12"/>
  <c r="M26" i="12" s="1"/>
  <c r="M16" i="12"/>
  <c r="M14" i="12" s="1"/>
  <c r="M173" i="12"/>
  <c r="M172" i="12" s="1"/>
  <c r="M150" i="12"/>
  <c r="M149" i="12" s="1"/>
  <c r="M130" i="12"/>
  <c r="M129" i="12" s="1"/>
  <c r="M120" i="12"/>
  <c r="M119" i="12" s="1"/>
  <c r="M110" i="12"/>
  <c r="M109" i="12" s="1"/>
  <c r="M21" i="12"/>
  <c r="M20" i="12" s="1"/>
  <c r="M9" i="12"/>
  <c r="M8" i="12" s="1"/>
  <c r="M183" i="12"/>
  <c r="M182" i="12" s="1"/>
  <c r="M161" i="12"/>
  <c r="M160" i="12" s="1"/>
  <c r="M140" i="12"/>
  <c r="M139" i="12" s="1"/>
  <c r="M100" i="12"/>
  <c r="M99" i="12" s="1"/>
  <c r="M82" i="12"/>
  <c r="M81" i="12" s="1"/>
  <c r="M64" i="12"/>
  <c r="M63" i="12" s="1"/>
  <c r="M54" i="12"/>
  <c r="M53" i="12" s="1"/>
  <c r="M44" i="12"/>
  <c r="M43" i="12" s="1"/>
  <c r="M33" i="12"/>
  <c r="M32" i="12" s="1"/>
  <c r="AF192" i="12"/>
  <c r="J62" i="1"/>
  <c r="J86" i="1"/>
  <c r="J55" i="1"/>
  <c r="J63" i="1"/>
  <c r="J71" i="1"/>
  <c r="J78" i="1"/>
  <c r="J56" i="1"/>
  <c r="J64" i="1"/>
  <c r="J72" i="1"/>
  <c r="J80" i="1"/>
  <c r="J88" i="1"/>
  <c r="J70" i="1"/>
  <c r="J65" i="1"/>
  <c r="J73" i="1"/>
  <c r="J81" i="1"/>
  <c r="J89" i="1"/>
  <c r="J82" i="1"/>
  <c r="J90" i="1"/>
  <c r="J66" i="1"/>
  <c r="J74" i="1"/>
  <c r="J59" i="1"/>
  <c r="J67" i="1"/>
  <c r="J75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57" i="1" l="1"/>
  <c r="J79" i="1"/>
  <c r="J85" i="1"/>
  <c r="J58" i="1"/>
  <c r="J76" i="1"/>
  <c r="J68" i="1"/>
  <c r="J69" i="1"/>
  <c r="J61" i="1"/>
  <c r="J87" i="1"/>
  <c r="J84" i="1"/>
  <c r="J77" i="1"/>
  <c r="J60" i="1"/>
  <c r="G24" i="1"/>
  <c r="A27" i="1" s="1"/>
  <c r="A24" i="1"/>
  <c r="J41" i="1"/>
  <c r="J43" i="1"/>
  <c r="J39" i="1"/>
  <c r="J44" i="1" s="1"/>
  <c r="J42" i="1"/>
  <c r="J91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<sst xmlns="http://schemas.openxmlformats.org/spreadsheetml/2006/main" count="1330" uniqueCount="249">
  <si>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</si>
  <si>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</si>
  <si>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</si>
  <si>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</si>
  <si>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</si>
  <si>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</si>
  <si>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</si>
  <si>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</si>
  <si>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</si>
  <si>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</si>
  <si>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</si>
  <si>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</si>
  <si>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</si>
  <si>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</si>
  <si>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</si>
  <si>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</si>
  <si>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</si>
  <si>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</si>
  <si>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</si>
  <si>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</si>
  <si>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</si>
  <si>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</si>
  <si>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</si>
  <si>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</si>
  <si>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</si>
  <si>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</si>
  <si>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</si>
  <si>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</si>
  <si>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</si>
  <si>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</si>
  <si>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</si>
  <si>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</si>
  <si>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</si>
  <si>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</si>
  <si>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</si>
  <si>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</si>
  <si>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</si>
  <si>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</si>
  <si>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</si>
  <si>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</si>
  <si>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</si>
  <si>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</si>
  <si>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</si>
  <si>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2502</t>
  </si>
  <si>
    <t>Nemocnice Karviná Ráj</t>
  </si>
  <si>
    <t>Stavba</t>
  </si>
  <si>
    <t>Stavební objekt</t>
  </si>
  <si>
    <t>01</t>
  </si>
  <si>
    <t>Rekonstrukce 4.NP křídla A1 -  přemístění oddělení NIP</t>
  </si>
  <si>
    <t>4.NP</t>
  </si>
  <si>
    <t>02</t>
  </si>
  <si>
    <t>VRN</t>
  </si>
  <si>
    <t>Celkem za stavbu</t>
  </si>
  <si>
    <t>CZK</t>
  </si>
  <si>
    <t>#POPS</t>
  </si>
  <si>
    <t>Popis stavby: 2502 - Nemocnice Karviná Ráj</t>
  </si>
  <si>
    <t>#POPO</t>
  </si>
  <si>
    <t>Popis objektu: 01 - Rekonstrukce 4.NP křídla A1 -  přemístění oddělení NIP</t>
  </si>
  <si>
    <t>#POPR</t>
  </si>
  <si>
    <t>Popis rozpočtu: 01 - 4.NP</t>
  </si>
  <si>
    <t>Popis rozpočtu: 02 - VRN</t>
  </si>
  <si>
    <t>Rekapitulace dílů</t>
  </si>
  <si>
    <t>Typ dílu</t>
  </si>
  <si>
    <t>4.01</t>
  </si>
  <si>
    <t>CHODBA</t>
  </si>
  <si>
    <t>4.02</t>
  </si>
  <si>
    <t>UPS</t>
  </si>
  <si>
    <t>4.03</t>
  </si>
  <si>
    <t>PRACOVNA LÉKAŘE</t>
  </si>
  <si>
    <t>4.04</t>
  </si>
  <si>
    <t>PRACOVNA VRCHNÍ SESTRY</t>
  </si>
  <si>
    <t>4.05</t>
  </si>
  <si>
    <t>SKLAD PŘÍSTROJŮ</t>
  </si>
  <si>
    <t>4.06</t>
  </si>
  <si>
    <t>PRACOVNA SESTER</t>
  </si>
  <si>
    <t>4.07</t>
  </si>
  <si>
    <t>KOUPELNA PERSONÁL ŽENY</t>
  </si>
  <si>
    <t>4.08</t>
  </si>
  <si>
    <t>SKLAD LÉKŮ</t>
  </si>
  <si>
    <t>4.09</t>
  </si>
  <si>
    <t>ČISTICÍ MÍSTNOST</t>
  </si>
  <si>
    <t>4.10</t>
  </si>
  <si>
    <t>ČAJOVÁ KUCHYŇKA</t>
  </si>
  <si>
    <t>4.11</t>
  </si>
  <si>
    <t>KOUPELNA PACIENTI</t>
  </si>
  <si>
    <t>4.12</t>
  </si>
  <si>
    <t>SCHODIŠTĚ</t>
  </si>
  <si>
    <t>4.13</t>
  </si>
  <si>
    <t>LODŽIE</t>
  </si>
  <si>
    <t>4.14</t>
  </si>
  <si>
    <t>STROJOVNA VZT</t>
  </si>
  <si>
    <t>4.15</t>
  </si>
  <si>
    <t>SKLAD</t>
  </si>
  <si>
    <t>4.16</t>
  </si>
  <si>
    <t>BOX 6</t>
  </si>
  <si>
    <t>4.17</t>
  </si>
  <si>
    <t>BOX 5</t>
  </si>
  <si>
    <t>4.18</t>
  </si>
  <si>
    <t>BOX 4</t>
  </si>
  <si>
    <t>4.19</t>
  </si>
  <si>
    <t>BOX 3</t>
  </si>
  <si>
    <t>4.20</t>
  </si>
  <si>
    <t>BOX 2</t>
  </si>
  <si>
    <t>4.21</t>
  </si>
  <si>
    <t>BOX 1</t>
  </si>
  <si>
    <t>4.22</t>
  </si>
  <si>
    <t>KOUPELNA MUŽI</t>
  </si>
  <si>
    <t>4.23</t>
  </si>
  <si>
    <t>4.24</t>
  </si>
  <si>
    <t>POTKÁVACÍ MÍSTNOST</t>
  </si>
  <si>
    <t>4.25</t>
  </si>
  <si>
    <t>DENNÍ MÍSTNOST ZAMĚSTNANCŮ</t>
  </si>
  <si>
    <t>4.26</t>
  </si>
  <si>
    <t>Inspekční pokoj</t>
  </si>
  <si>
    <t>4.27</t>
  </si>
  <si>
    <t>Koupelna</t>
  </si>
  <si>
    <t>4.28</t>
  </si>
  <si>
    <t>4.29</t>
  </si>
  <si>
    <t>64</t>
  </si>
  <si>
    <t>Výplně otvorů</t>
  </si>
  <si>
    <t>720</t>
  </si>
  <si>
    <t>Zdravotechnika</t>
  </si>
  <si>
    <t>730</t>
  </si>
  <si>
    <t>Vytápění</t>
  </si>
  <si>
    <t>728</t>
  </si>
  <si>
    <t>Vzduchotechnika</t>
  </si>
  <si>
    <t>766</t>
  </si>
  <si>
    <t>Konstrukce truhlářské, okna a dveře</t>
  </si>
  <si>
    <t>M21</t>
  </si>
  <si>
    <t>Elektromontáže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</si>
  <si>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</si>
  <si>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</si>
  <si>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</si>
  <si>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</si>
  <si>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</si>
  <si>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</si>
  <si>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</si>
  <si>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</si>
  <si>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</si>
  <si>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</si>
  <si>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</si>
  <si>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</si>
  <si>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</si>
  <si>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</si>
  <si>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</si>
  <si>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</si>
  <si>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</si>
  <si>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</si>
  <si>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</si>
  <si>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</si>
  <si>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</si>
  <si>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</si>
  <si>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</si>
  <si>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</si>
  <si>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</si>
  <si>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</si>
  <si>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</si>
  <si>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</si>
  <si>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</si>
  <si>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</si>
  <si>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</si>
  <si>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</t>
  </si>
  <si>
    <t>Podlaha</t>
  </si>
  <si>
    <t>m2</t>
  </si>
  <si>
    <t>Vlastní</t>
  </si>
  <si>
    <t>Indiv</t>
  </si>
  <si>
    <t>Agregovaná položka</t>
  </si>
  <si>
    <t>Běžná</t>
  </si>
  <si>
    <t>POL2_</t>
  </si>
  <si>
    <t>S</t>
  </si>
  <si>
    <t>Strop</t>
  </si>
  <si>
    <t>Odkaz na mn. položky pořadí 1 : 91,90000</t>
  </si>
  <si>
    <t>VV</t>
  </si>
  <si>
    <t>Z</t>
  </si>
  <si>
    <t>Stěny</t>
  </si>
  <si>
    <t>74,1*3,1</t>
  </si>
  <si>
    <t>Odkaz na mn. položky pořadí 4 : 5,20000</t>
  </si>
  <si>
    <t>10,2*3,1</t>
  </si>
  <si>
    <t>Odkaz na mn. položky pořadí 7 : 11,40000</t>
  </si>
  <si>
    <t>13,6*3,1</t>
  </si>
  <si>
    <t>Odkaz na mn. položky pořadí 10 : 10,80000</t>
  </si>
  <si>
    <t>13,2*3,1</t>
  </si>
  <si>
    <t>Odkaz na mn. položky pořadí 13 : 10,90000</t>
  </si>
  <si>
    <t>14,2*3,1</t>
  </si>
  <si>
    <t>9,7*3,4</t>
  </si>
  <si>
    <t>12,6*3,1</t>
  </si>
  <si>
    <t>9,6*3,1</t>
  </si>
  <si>
    <t>17,2*3,1</t>
  </si>
  <si>
    <t>Začátek provozního součtu</t>
  </si>
  <si>
    <t xml:space="preserve">  21,1</t>
  </si>
  <si>
    <t>Konec provozního součtu</t>
  </si>
  <si>
    <t xml:space="preserve">  20,2*3,1</t>
  </si>
  <si>
    <t xml:space="preserve">  13,9</t>
  </si>
  <si>
    <t xml:space="preserve">  21,2*3,1</t>
  </si>
  <si>
    <t>30,5*3,1</t>
  </si>
  <si>
    <t>15,6*3,1</t>
  </si>
  <si>
    <t>19,2*3,1</t>
  </si>
  <si>
    <t>16,9*3,1</t>
  </si>
  <si>
    <t>23,1*3,1</t>
  </si>
  <si>
    <t>19,3*3,1</t>
  </si>
  <si>
    <t>18,9*3,1</t>
  </si>
  <si>
    <t>7,5*3,1</t>
  </si>
  <si>
    <t>24,0*3,1</t>
  </si>
  <si>
    <t>15,9*3,1</t>
  </si>
  <si>
    <t>19,9*3,1</t>
  </si>
  <si>
    <t>Odkaz na mn. položky pořadí 76 : 17,50000</t>
  </si>
  <si>
    <t>Odkaz na mn. položky pořadí 79 : 2,60000</t>
  </si>
  <si>
    <t>6,4*3,1</t>
  </si>
  <si>
    <t>Odkaz na mn. položky pořadí 82 : 17,50000</t>
  </si>
  <si>
    <t>Odkaz na mn. položky pořadí 85 : 2,60000</t>
  </si>
  <si>
    <t>VÝT</t>
  </si>
  <si>
    <t>Prosklené stěny</t>
  </si>
  <si>
    <t>kpl</t>
  </si>
  <si>
    <t>ZTI</t>
  </si>
  <si>
    <t>ÚT</t>
  </si>
  <si>
    <t>VZT</t>
  </si>
  <si>
    <t>DV</t>
  </si>
  <si>
    <t>Dveře</t>
  </si>
  <si>
    <t>R</t>
  </si>
  <si>
    <t>D+M el. rozvaděč v objektové rozvodně</t>
  </si>
  <si>
    <t>ks</t>
  </si>
  <si>
    <t>Práce</t>
  </si>
  <si>
    <t>POL1_</t>
  </si>
  <si>
    <t>E</t>
  </si>
  <si>
    <t>Elektroinstalace</t>
  </si>
  <si>
    <t>SUM</t>
  </si>
  <si>
    <t>JKSO:</t>
  </si>
  <si>
    <t>801</t>
  </si>
  <si>
    <t>Budovy občanské výstavby</t>
  </si>
  <si>
    <t>JKSO</t>
  </si>
  <si>
    <t>1770,1 m3</t>
  </si>
  <si>
    <t>svislá nosná konstrukce zděná z cihel,tvárnic, bloků</t>
  </si>
  <si>
    <t>JKSOChar</t>
  </si>
  <si>
    <t>rekonstrukce a modernizace objektu prostá</t>
  </si>
  <si>
    <t>JKSOAkce</t>
  </si>
  <si>
    <t>END</t>
  </si>
  <si>
    <t>004111020R</t>
  </si>
  <si>
    <t xml:space="preserve">Vypracování projektové dokumentace </t>
  </si>
  <si>
    <t>Soubor</t>
  </si>
  <si>
    <t>RTS 24/ II</t>
  </si>
  <si>
    <t>POL99_8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</si>
  <si>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</si>
  <si>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POP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</si>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</sst>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tdZEzzEZ6Z1/KJ+lCNEPFMWiOaQ4vWo5wl62UjlcNswZVvebzg8jb/CGExQPi21oCJ+EiCGyLoKfpa4t9e8gg==" saltValue="AKXUXEaFGcAPGlYHf6fIm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4"/>
  <sheetViews>
    <sheetView showGridLines="0" topLeftCell="B2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SUMIF(F55:F90,A16,I55:I90)+SUMIF(F55:F90,"PSU",I55:I90)</f>
        <v>17665182.799999997</v>
      </c>
      <c r="J16" s="85"/>
    </row>
    <row r="17" spans="1:10" ht="23.25" customHeight="1" x14ac:dyDescent="0.25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SUMIF(F55:F90,A17,I55:I90)</f>
        <v>2880000</v>
      </c>
      <c r="J17" s="85"/>
    </row>
    <row r="18" spans="1:10" ht="23.25" customHeight="1" x14ac:dyDescent="0.25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SUMIF(F55:F90,A18,I55:I90)</f>
        <v>2100000</v>
      </c>
      <c r="J18" s="85"/>
    </row>
    <row r="19" spans="1:10" ht="23.25" customHeight="1" x14ac:dyDescent="0.25">
      <c r="A19" s="194" t="s">
        <v>131</v>
      </c>
      <c r="B19" s="38" t="s">
        <v>27</v>
      </c>
      <c r="C19" s="62"/>
      <c r="D19" s="63"/>
      <c r="E19" s="83"/>
      <c r="F19" s="84"/>
      <c r="G19" s="83"/>
      <c r="H19" s="84"/>
      <c r="I19" s="83">
        <f>SUMIF(F55:F90,A19,I55:I90)</f>
        <v>0</v>
      </c>
      <c r="J19" s="85"/>
    </row>
    <row r="20" spans="1:10" ht="23.25" customHeight="1" x14ac:dyDescent="0.25">
      <c r="A20" s="194" t="s">
        <v>130</v>
      </c>
      <c r="B20" s="38" t="s">
        <v>28</v>
      </c>
      <c r="C20" s="62"/>
      <c r="D20" s="63"/>
      <c r="E20" s="83"/>
      <c r="F20" s="84"/>
      <c r="G20" s="83"/>
      <c r="H20" s="84"/>
      <c r="I20" s="83">
        <f>SUMIF(F55:F90,A20,I55:I90)</f>
        <v>5200000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27845182.799999997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5847488.3879999993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27845182.799999997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38.799999933689833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5847488.3879999993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33692671.187999994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27845182.799999997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18.799999356269836</v>
      </c>
      <c r="B29" s="163" t="s">
        <v>35</v>
      </c>
      <c r="C29" s="170"/>
      <c r="D29" s="170"/>
      <c r="E29" s="170"/>
      <c r="F29" s="171"/>
      <c r="G29" s="167">
        <f>A27</f>
        <v>33692671.187999994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'01 01 Pol'!AE192+'01 02 Pol'!AE16</f>
        <v>0</v>
      </c>
      <c r="G39" s="147">
        <f>'01 01 Pol'!AF192+'01 02 Pol'!AF16</f>
        <v>27845182.799999997</v>
      </c>
      <c r="H39" s="148">
        <f>(F39*SazbaDPH1/100)+(G39*SazbaDPH2/100)</f>
        <v>5847488.3879999993</v>
      </c>
      <c r="I39" s="148">
        <f>F39+G39+H39</f>
        <v>33692671.187999994</v>
      </c>
      <c r="J39" s="149">
        <f>IF(CenaCelkemVypocet=0,"",I39/CenaCelkemVypocet*100)</f>
        <v>100</v>
      </c>
    </row>
    <row r="40" spans="1:10" ht="25.5" customHeight="1" x14ac:dyDescent="0.25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5">
      <c r="A41" s="134">
        <v>2</v>
      </c>
      <c r="B41" s="150" t="s">
        <v>47</v>
      </c>
      <c r="C41" s="151" t="s">
        <v>48</v>
      </c>
      <c r="D41" s="151"/>
      <c r="E41" s="151"/>
      <c r="F41" s="152">
        <f>'01 01 Pol'!AE192+'01 02 Pol'!AE16</f>
        <v>0</v>
      </c>
      <c r="G41" s="153">
        <f>'01 01 Pol'!AF192+'01 02 Pol'!AF16</f>
        <v>27845182.799999997</v>
      </c>
      <c r="H41" s="153">
        <f>(F41*SazbaDPH1/100)+(G41*SazbaDPH2/100)</f>
        <v>5847488.3879999993</v>
      </c>
      <c r="I41" s="153">
        <f>F41+G41+H41</f>
        <v>33692671.187999994</v>
      </c>
      <c r="J41" s="154">
        <f>IF(CenaCelkemVypocet=0,"",I41/CenaCelkemVypocet*100)</f>
        <v>100</v>
      </c>
    </row>
    <row r="42" spans="1:10" ht="25.5" customHeight="1" x14ac:dyDescent="0.25">
      <c r="A42" s="134">
        <v>3</v>
      </c>
      <c r="B42" s="155" t="s">
        <v>47</v>
      </c>
      <c r="C42" s="145" t="s">
        <v>49</v>
      </c>
      <c r="D42" s="145"/>
      <c r="E42" s="145"/>
      <c r="F42" s="156">
        <f>'01 01 Pol'!AE192</f>
        <v>0</v>
      </c>
      <c r="G42" s="148">
        <f>'01 01 Pol'!AF192</f>
        <v>22645182.799999997</v>
      </c>
      <c r="H42" s="148">
        <f>(F42*SazbaDPH1/100)+(G42*SazbaDPH2/100)</f>
        <v>4755488.3879999993</v>
      </c>
      <c r="I42" s="148">
        <f>F42+G42+H42</f>
        <v>27400671.187999997</v>
      </c>
      <c r="J42" s="149">
        <f>IF(CenaCelkemVypocet=0,"",I42/CenaCelkemVypocet*100)</f>
        <v>81.325315630537006</v>
      </c>
    </row>
    <row r="43" spans="1:10" ht="25.5" customHeight="1" x14ac:dyDescent="0.25">
      <c r="A43" s="134">
        <v>3</v>
      </c>
      <c r="B43" s="155" t="s">
        <v>50</v>
      </c>
      <c r="C43" s="145" t="s">
        <v>51</v>
      </c>
      <c r="D43" s="145"/>
      <c r="E43" s="145"/>
      <c r="F43" s="156">
        <f>'01 02 Pol'!AE16</f>
        <v>0</v>
      </c>
      <c r="G43" s="148">
        <f>'01 02 Pol'!AF16</f>
        <v>5200000</v>
      </c>
      <c r="H43" s="148">
        <f>(F43*SazbaDPH1/100)+(G43*SazbaDPH2/100)</f>
        <v>1092000</v>
      </c>
      <c r="I43" s="148">
        <f>F43+G43+H43</f>
        <v>6292000</v>
      </c>
      <c r="J43" s="149">
        <f>IF(CenaCelkemVypocet=0,"",I43/CenaCelkemVypocet*100)</f>
        <v>18.674684369463005</v>
      </c>
    </row>
    <row r="44" spans="1:10" ht="25.5" customHeight="1" x14ac:dyDescent="0.25">
      <c r="A44" s="134"/>
      <c r="B44" s="157" t="s">
        <v>52</v>
      </c>
      <c r="C44" s="158"/>
      <c r="D44" s="158"/>
      <c r="E44" s="159"/>
      <c r="F44" s="160">
        <f>SUMIF(A39:A43,"=1",F39:F43)</f>
        <v>0</v>
      </c>
      <c r="G44" s="161">
        <f>SUMIF(A39:A43,"=1",G39:G43)</f>
        <v>27845182.799999997</v>
      </c>
      <c r="H44" s="161">
        <f>SUMIF(A39:A43,"=1",H39:H43)</f>
        <v>5847488.3879999993</v>
      </c>
      <c r="I44" s="161">
        <f>SUMIF(A39:A43,"=1",I39:I43)</f>
        <v>33692671.187999994</v>
      </c>
      <c r="J44" s="162">
        <f>SUMIF(A39:A43,"=1",J39:J43)</f>
        <v>100</v>
      </c>
    </row>
    <row r="46" spans="1:10" x14ac:dyDescent="0.25">
      <c r="A46" t="s">
        <v>54</v>
      </c>
      <c r="B46" t="s">
        <v>55</v>
      </c>
    </row>
    <row r="47" spans="1:10" x14ac:dyDescent="0.25">
      <c r="A47" t="s">
        <v>56</v>
      </c>
      <c r="B47" t="s">
        <v>57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58</v>
      </c>
      <c r="B49" t="s">
        <v>60</v>
      </c>
    </row>
    <row r="52" spans="1:10" ht="15.6" x14ac:dyDescent="0.3">
      <c r="B52" s="173" t="s">
        <v>61</v>
      </c>
    </row>
    <row r="54" spans="1:10" ht="25.5" customHeight="1" x14ac:dyDescent="0.25">
      <c r="A54" s="175"/>
      <c r="B54" s="178" t="s">
        <v>17</v>
      </c>
      <c r="C54" s="178" t="s">
        <v>5</v>
      </c>
      <c r="D54" s="179"/>
      <c r="E54" s="179"/>
      <c r="F54" s="180" t="s">
        <v>62</v>
      </c>
      <c r="G54" s="180"/>
      <c r="H54" s="180"/>
      <c r="I54" s="180" t="s">
        <v>29</v>
      </c>
      <c r="J54" s="180" t="s">
        <v>0</v>
      </c>
    </row>
    <row r="55" spans="1:10" ht="36.75" customHeight="1" x14ac:dyDescent="0.25">
      <c r="A55" s="176"/>
      <c r="B55" s="181" t="s">
        <v>63</v>
      </c>
      <c r="C55" s="182" t="s">
        <v>64</v>
      </c>
      <c r="D55" s="183"/>
      <c r="E55" s="183"/>
      <c r="F55" s="192" t="s">
        <v>24</v>
      </c>
      <c r="G55" s="184"/>
      <c r="H55" s="184"/>
      <c r="I55" s="184">
        <f>'01 01 Pol'!G8</f>
        <v>1912259.8</v>
      </c>
      <c r="J55" s="189">
        <f>IF(I91=0,"",I55/I91*100)</f>
        <v>6.8674708071947022</v>
      </c>
    </row>
    <row r="56" spans="1:10" ht="36.75" customHeight="1" x14ac:dyDescent="0.25">
      <c r="A56" s="176"/>
      <c r="B56" s="181" t="s">
        <v>65</v>
      </c>
      <c r="C56" s="182" t="s">
        <v>66</v>
      </c>
      <c r="D56" s="183"/>
      <c r="E56" s="183"/>
      <c r="F56" s="192" t="s">
        <v>24</v>
      </c>
      <c r="G56" s="184"/>
      <c r="H56" s="184"/>
      <c r="I56" s="184">
        <f>'01 01 Pol'!G14</f>
        <v>191629.6</v>
      </c>
      <c r="J56" s="189">
        <f>IF(I91=0,"",I56/I91*100)</f>
        <v>0.68819659535508615</v>
      </c>
    </row>
    <row r="57" spans="1:10" ht="36.75" customHeight="1" x14ac:dyDescent="0.25">
      <c r="A57" s="176"/>
      <c r="B57" s="181" t="s">
        <v>67</v>
      </c>
      <c r="C57" s="182" t="s">
        <v>68</v>
      </c>
      <c r="D57" s="183"/>
      <c r="E57" s="183"/>
      <c r="F57" s="192" t="s">
        <v>24</v>
      </c>
      <c r="G57" s="184"/>
      <c r="H57" s="184"/>
      <c r="I57" s="184">
        <f>'01 01 Pol'!G20</f>
        <v>298430.8</v>
      </c>
      <c r="J57" s="189">
        <f>IF(I91=0,"",I57/I91*100)</f>
        <v>1.0717501915627576</v>
      </c>
    </row>
    <row r="58" spans="1:10" ht="36.75" customHeight="1" x14ac:dyDescent="0.25">
      <c r="A58" s="176"/>
      <c r="B58" s="181" t="s">
        <v>69</v>
      </c>
      <c r="C58" s="182" t="s">
        <v>70</v>
      </c>
      <c r="D58" s="183"/>
      <c r="E58" s="183"/>
      <c r="F58" s="192" t="s">
        <v>24</v>
      </c>
      <c r="G58" s="184"/>
      <c r="H58" s="184"/>
      <c r="I58" s="184">
        <f>'01 01 Pol'!G26</f>
        <v>287109.59999999998</v>
      </c>
      <c r="J58" s="189">
        <f>IF(I91=0,"",I58/I91*100)</f>
        <v>1.031092530662072</v>
      </c>
    </row>
    <row r="59" spans="1:10" ht="36.75" customHeight="1" x14ac:dyDescent="0.25">
      <c r="A59" s="176"/>
      <c r="B59" s="181" t="s">
        <v>71</v>
      </c>
      <c r="C59" s="182" t="s">
        <v>72</v>
      </c>
      <c r="D59" s="183"/>
      <c r="E59" s="183"/>
      <c r="F59" s="192" t="s">
        <v>24</v>
      </c>
      <c r="G59" s="184"/>
      <c r="H59" s="184"/>
      <c r="I59" s="184">
        <f>'01 01 Pol'!G32</f>
        <v>288070.59999999998</v>
      </c>
      <c r="J59" s="189">
        <f>IF(I91=0,"",I59/I91*100)</f>
        <v>1.0345437559849671</v>
      </c>
    </row>
    <row r="60" spans="1:10" ht="36.75" customHeight="1" x14ac:dyDescent="0.25">
      <c r="A60" s="176"/>
      <c r="B60" s="181" t="s">
        <v>73</v>
      </c>
      <c r="C60" s="182" t="s">
        <v>74</v>
      </c>
      <c r="D60" s="183"/>
      <c r="E60" s="183"/>
      <c r="F60" s="192" t="s">
        <v>24</v>
      </c>
      <c r="G60" s="184"/>
      <c r="H60" s="184"/>
      <c r="I60" s="184">
        <f>'01 01 Pol'!G38</f>
        <v>417278.6</v>
      </c>
      <c r="J60" s="189">
        <f>IF(I91=0,"",I60/I91*100)</f>
        <v>1.4985665671406547</v>
      </c>
    </row>
    <row r="61" spans="1:10" ht="36.75" customHeight="1" x14ac:dyDescent="0.25">
      <c r="A61" s="176"/>
      <c r="B61" s="181" t="s">
        <v>75</v>
      </c>
      <c r="C61" s="182" t="s">
        <v>76</v>
      </c>
      <c r="D61" s="183"/>
      <c r="E61" s="183"/>
      <c r="F61" s="192" t="s">
        <v>24</v>
      </c>
      <c r="G61" s="184"/>
      <c r="H61" s="184"/>
      <c r="I61" s="184">
        <f>'01 01 Pol'!G43</f>
        <v>197722.4</v>
      </c>
      <c r="J61" s="189">
        <f>IF(I91=0,"",I61/I91*100)</f>
        <v>0.71007757937936755</v>
      </c>
    </row>
    <row r="62" spans="1:10" ht="36.75" customHeight="1" x14ac:dyDescent="0.25">
      <c r="A62" s="176"/>
      <c r="B62" s="181" t="s">
        <v>77</v>
      </c>
      <c r="C62" s="182" t="s">
        <v>78</v>
      </c>
      <c r="D62" s="183"/>
      <c r="E62" s="183"/>
      <c r="F62" s="192" t="s">
        <v>24</v>
      </c>
      <c r="G62" s="184"/>
      <c r="H62" s="184"/>
      <c r="I62" s="184">
        <f>'01 01 Pol'!G48</f>
        <v>270127.8</v>
      </c>
      <c r="J62" s="189">
        <f>IF(I91=0,"",I62/I91*100)</f>
        <v>0.97010603931104389</v>
      </c>
    </row>
    <row r="63" spans="1:10" ht="36.75" customHeight="1" x14ac:dyDescent="0.25">
      <c r="A63" s="176"/>
      <c r="B63" s="181" t="s">
        <v>79</v>
      </c>
      <c r="C63" s="182" t="s">
        <v>80</v>
      </c>
      <c r="D63" s="183"/>
      <c r="E63" s="183"/>
      <c r="F63" s="192" t="s">
        <v>24</v>
      </c>
      <c r="G63" s="184"/>
      <c r="H63" s="184"/>
      <c r="I63" s="184">
        <f>'01 01 Pol'!G53</f>
        <v>270127.8</v>
      </c>
      <c r="J63" s="189">
        <f>IF(I91=0,"",I63/I91*100)</f>
        <v>0.97010603931104389</v>
      </c>
    </row>
    <row r="64" spans="1:10" ht="36.75" customHeight="1" x14ac:dyDescent="0.25">
      <c r="A64" s="176"/>
      <c r="B64" s="181" t="s">
        <v>81</v>
      </c>
      <c r="C64" s="182" t="s">
        <v>82</v>
      </c>
      <c r="D64" s="183"/>
      <c r="E64" s="183"/>
      <c r="F64" s="192" t="s">
        <v>24</v>
      </c>
      <c r="G64" s="184"/>
      <c r="H64" s="184"/>
      <c r="I64" s="184">
        <f>'01 01 Pol'!G58</f>
        <v>183296.8</v>
      </c>
      <c r="J64" s="189">
        <f>IF(I91=0,"",I64/I91*100)</f>
        <v>0.65827113191011277</v>
      </c>
    </row>
    <row r="65" spans="1:10" ht="36.75" customHeight="1" x14ac:dyDescent="0.25">
      <c r="A65" s="176"/>
      <c r="B65" s="181" t="s">
        <v>83</v>
      </c>
      <c r="C65" s="182" t="s">
        <v>84</v>
      </c>
      <c r="D65" s="183"/>
      <c r="E65" s="183"/>
      <c r="F65" s="192" t="s">
        <v>24</v>
      </c>
      <c r="G65" s="184"/>
      <c r="H65" s="184"/>
      <c r="I65" s="184">
        <f>'01 01 Pol'!G63</f>
        <v>278370.7</v>
      </c>
      <c r="J65" s="189">
        <f>IF(I91=0,"",I65/I91*100)</f>
        <v>0.99970864619355282</v>
      </c>
    </row>
    <row r="66" spans="1:10" ht="36.75" customHeight="1" x14ac:dyDescent="0.25">
      <c r="A66" s="176"/>
      <c r="B66" s="181" t="s">
        <v>85</v>
      </c>
      <c r="C66" s="182" t="s">
        <v>86</v>
      </c>
      <c r="D66" s="183"/>
      <c r="E66" s="183"/>
      <c r="F66" s="192" t="s">
        <v>24</v>
      </c>
      <c r="G66" s="184"/>
      <c r="H66" s="184"/>
      <c r="I66" s="184">
        <f>'01 01 Pol'!G68</f>
        <v>0</v>
      </c>
      <c r="J66" s="189">
        <f>IF(I91=0,"",I66/I91*100)</f>
        <v>0</v>
      </c>
    </row>
    <row r="67" spans="1:10" ht="36.75" customHeight="1" x14ac:dyDescent="0.25">
      <c r="A67" s="176"/>
      <c r="B67" s="181" t="s">
        <v>87</v>
      </c>
      <c r="C67" s="182" t="s">
        <v>88</v>
      </c>
      <c r="D67" s="183"/>
      <c r="E67" s="183"/>
      <c r="F67" s="192" t="s">
        <v>24</v>
      </c>
      <c r="G67" s="184"/>
      <c r="H67" s="184"/>
      <c r="I67" s="184">
        <f>'01 01 Pol'!G81</f>
        <v>0</v>
      </c>
      <c r="J67" s="189">
        <f>IF(I91=0,"",I67/I91*100)</f>
        <v>0</v>
      </c>
    </row>
    <row r="68" spans="1:10" ht="36.75" customHeight="1" x14ac:dyDescent="0.25">
      <c r="A68" s="176"/>
      <c r="B68" s="181" t="s">
        <v>89</v>
      </c>
      <c r="C68" s="182" t="s">
        <v>90</v>
      </c>
      <c r="D68" s="183"/>
      <c r="E68" s="183"/>
      <c r="F68" s="192" t="s">
        <v>24</v>
      </c>
      <c r="G68" s="184"/>
      <c r="H68" s="184"/>
      <c r="I68" s="184">
        <f>'01 01 Pol'!G94</f>
        <v>693168</v>
      </c>
      <c r="J68" s="189">
        <f>IF(I91=0,"",I68/I91*100)</f>
        <v>2.4893641567330635</v>
      </c>
    </row>
    <row r="69" spans="1:10" ht="36.75" customHeight="1" x14ac:dyDescent="0.25">
      <c r="A69" s="176"/>
      <c r="B69" s="181" t="s">
        <v>91</v>
      </c>
      <c r="C69" s="182" t="s">
        <v>92</v>
      </c>
      <c r="D69" s="183"/>
      <c r="E69" s="183"/>
      <c r="F69" s="192" t="s">
        <v>24</v>
      </c>
      <c r="G69" s="184"/>
      <c r="H69" s="184"/>
      <c r="I69" s="184">
        <f>'01 01 Pol'!G99</f>
        <v>313713.8</v>
      </c>
      <c r="J69" s="189">
        <f>IF(I91=0,"",I69/I91*100)</f>
        <v>1.1266358071817004</v>
      </c>
    </row>
    <row r="70" spans="1:10" ht="36.75" customHeight="1" x14ac:dyDescent="0.25">
      <c r="A70" s="176"/>
      <c r="B70" s="181" t="s">
        <v>93</v>
      </c>
      <c r="C70" s="182" t="s">
        <v>94</v>
      </c>
      <c r="D70" s="183"/>
      <c r="E70" s="183"/>
      <c r="F70" s="192" t="s">
        <v>24</v>
      </c>
      <c r="G70" s="184"/>
      <c r="H70" s="184"/>
      <c r="I70" s="184">
        <f>'01 01 Pol'!G104</f>
        <v>433338</v>
      </c>
      <c r="J70" s="189">
        <f>IF(I91=0,"",I70/I91*100)</f>
        <v>1.5562404567873767</v>
      </c>
    </row>
    <row r="71" spans="1:10" ht="36.75" customHeight="1" x14ac:dyDescent="0.25">
      <c r="A71" s="176"/>
      <c r="B71" s="181" t="s">
        <v>95</v>
      </c>
      <c r="C71" s="182" t="s">
        <v>96</v>
      </c>
      <c r="D71" s="183"/>
      <c r="E71" s="183"/>
      <c r="F71" s="192" t="s">
        <v>24</v>
      </c>
      <c r="G71" s="184"/>
      <c r="H71" s="184"/>
      <c r="I71" s="184">
        <f>'01 01 Pol'!G109</f>
        <v>407313.5</v>
      </c>
      <c r="J71" s="189">
        <f>IF(I91=0,"",I71/I91*100)</f>
        <v>1.4627790484463978</v>
      </c>
    </row>
    <row r="72" spans="1:10" ht="36.75" customHeight="1" x14ac:dyDescent="0.25">
      <c r="A72" s="176"/>
      <c r="B72" s="181" t="s">
        <v>97</v>
      </c>
      <c r="C72" s="182" t="s">
        <v>98</v>
      </c>
      <c r="D72" s="183"/>
      <c r="E72" s="183"/>
      <c r="F72" s="192" t="s">
        <v>24</v>
      </c>
      <c r="G72" s="184"/>
      <c r="H72" s="184"/>
      <c r="I72" s="184">
        <f>'01 01 Pol'!G114</f>
        <v>584482.5</v>
      </c>
      <c r="J72" s="189">
        <f>IF(I91=0,"",I72/I91*100)</f>
        <v>2.0990435013412809</v>
      </c>
    </row>
    <row r="73" spans="1:10" ht="36.75" customHeight="1" x14ac:dyDescent="0.25">
      <c r="A73" s="176"/>
      <c r="B73" s="181" t="s">
        <v>99</v>
      </c>
      <c r="C73" s="182" t="s">
        <v>100</v>
      </c>
      <c r="D73" s="183"/>
      <c r="E73" s="183"/>
      <c r="F73" s="192" t="s">
        <v>24</v>
      </c>
      <c r="G73" s="184"/>
      <c r="H73" s="184"/>
      <c r="I73" s="184">
        <f>'01 01 Pol'!G119</f>
        <v>584482.5</v>
      </c>
      <c r="J73" s="189">
        <f>IF(I91=0,"",I73/I91*100)</f>
        <v>2.0990435013412809</v>
      </c>
    </row>
    <row r="74" spans="1:10" ht="36.75" customHeight="1" x14ac:dyDescent="0.25">
      <c r="A74" s="176"/>
      <c r="B74" s="181" t="s">
        <v>101</v>
      </c>
      <c r="C74" s="182" t="s">
        <v>102</v>
      </c>
      <c r="D74" s="183"/>
      <c r="E74" s="183"/>
      <c r="F74" s="192" t="s">
        <v>24</v>
      </c>
      <c r="G74" s="184"/>
      <c r="H74" s="184"/>
      <c r="I74" s="184">
        <f>'01 01 Pol'!G124</f>
        <v>434469.5</v>
      </c>
      <c r="J74" s="189">
        <f>IF(I91=0,"",I74/I91*100)</f>
        <v>1.5603039962804628</v>
      </c>
    </row>
    <row r="75" spans="1:10" ht="36.75" customHeight="1" x14ac:dyDescent="0.25">
      <c r="A75" s="176"/>
      <c r="B75" s="181" t="s">
        <v>103</v>
      </c>
      <c r="C75" s="182" t="s">
        <v>104</v>
      </c>
      <c r="D75" s="183"/>
      <c r="E75" s="183"/>
      <c r="F75" s="192" t="s">
        <v>24</v>
      </c>
      <c r="G75" s="184"/>
      <c r="H75" s="184"/>
      <c r="I75" s="184">
        <f>'01 01 Pol'!G129</f>
        <v>421711.5</v>
      </c>
      <c r="J75" s="189">
        <f>IF(I91=0,"",I75/I91*100)</f>
        <v>1.5144863764370764</v>
      </c>
    </row>
    <row r="76" spans="1:10" ht="36.75" customHeight="1" x14ac:dyDescent="0.25">
      <c r="A76" s="176"/>
      <c r="B76" s="181" t="s">
        <v>105</v>
      </c>
      <c r="C76" s="182" t="s">
        <v>106</v>
      </c>
      <c r="D76" s="183"/>
      <c r="E76" s="183"/>
      <c r="F76" s="192" t="s">
        <v>24</v>
      </c>
      <c r="G76" s="184"/>
      <c r="H76" s="184"/>
      <c r="I76" s="184">
        <f>'01 01 Pol'!G134</f>
        <v>136834</v>
      </c>
      <c r="J76" s="189">
        <f>IF(I91=0,"",I76/I91*100)</f>
        <v>0.49140995404059629</v>
      </c>
    </row>
    <row r="77" spans="1:10" ht="36.75" customHeight="1" x14ac:dyDescent="0.25">
      <c r="A77" s="176"/>
      <c r="B77" s="181" t="s">
        <v>107</v>
      </c>
      <c r="C77" s="182" t="s">
        <v>92</v>
      </c>
      <c r="D77" s="183"/>
      <c r="E77" s="183"/>
      <c r="F77" s="192" t="s">
        <v>24</v>
      </c>
      <c r="G77" s="184"/>
      <c r="H77" s="184"/>
      <c r="I77" s="184">
        <f>'01 01 Pol'!G139</f>
        <v>531278</v>
      </c>
      <c r="J77" s="189">
        <f>IF(I91=0,"",I77/I91*100)</f>
        <v>1.9079709543153009</v>
      </c>
    </row>
    <row r="78" spans="1:10" ht="36.75" customHeight="1" x14ac:dyDescent="0.25">
      <c r="A78" s="176"/>
      <c r="B78" s="181" t="s">
        <v>108</v>
      </c>
      <c r="C78" s="182" t="s">
        <v>109</v>
      </c>
      <c r="D78" s="183"/>
      <c r="E78" s="183"/>
      <c r="F78" s="192" t="s">
        <v>24</v>
      </c>
      <c r="G78" s="184"/>
      <c r="H78" s="184"/>
      <c r="I78" s="184">
        <f>'01 01 Pol'!G144</f>
        <v>326529.2</v>
      </c>
      <c r="J78" s="189">
        <f>IF(I91=0,"",I78/I91*100)</f>
        <v>1.1726595668102422</v>
      </c>
    </row>
    <row r="79" spans="1:10" ht="36.75" customHeight="1" x14ac:dyDescent="0.25">
      <c r="A79" s="176"/>
      <c r="B79" s="181" t="s">
        <v>110</v>
      </c>
      <c r="C79" s="182" t="s">
        <v>111</v>
      </c>
      <c r="D79" s="183"/>
      <c r="E79" s="183"/>
      <c r="F79" s="192" t="s">
        <v>24</v>
      </c>
      <c r="G79" s="184"/>
      <c r="H79" s="184"/>
      <c r="I79" s="184">
        <f>'01 01 Pol'!G149</f>
        <v>506050.2</v>
      </c>
      <c r="J79" s="189">
        <f>IF(I91=0,"",I79/I91*100)</f>
        <v>1.8173707230968512</v>
      </c>
    </row>
    <row r="80" spans="1:10" ht="36.75" customHeight="1" x14ac:dyDescent="0.25">
      <c r="A80" s="176"/>
      <c r="B80" s="181" t="s">
        <v>112</v>
      </c>
      <c r="C80" s="182" t="s">
        <v>113</v>
      </c>
      <c r="D80" s="183"/>
      <c r="E80" s="183"/>
      <c r="F80" s="192" t="s">
        <v>24</v>
      </c>
      <c r="G80" s="184"/>
      <c r="H80" s="184"/>
      <c r="I80" s="184">
        <f>'01 01 Pol'!G154</f>
        <v>434824.6</v>
      </c>
      <c r="J80" s="189">
        <f>IF(I91=0,"",I80/I91*100)</f>
        <v>1.5615792617457696</v>
      </c>
    </row>
    <row r="81" spans="1:10" ht="36.75" customHeight="1" x14ac:dyDescent="0.25">
      <c r="A81" s="176"/>
      <c r="B81" s="181" t="s">
        <v>114</v>
      </c>
      <c r="C81" s="182" t="s">
        <v>115</v>
      </c>
      <c r="D81" s="183"/>
      <c r="E81" s="183"/>
      <c r="F81" s="192" t="s">
        <v>24</v>
      </c>
      <c r="G81" s="184"/>
      <c r="H81" s="184"/>
      <c r="I81" s="184">
        <f>'01 01 Pol'!G160</f>
        <v>113869.2</v>
      </c>
      <c r="J81" s="189">
        <f>IF(I91=0,"",I81/I91*100)</f>
        <v>0.40893680180831854</v>
      </c>
    </row>
    <row r="82" spans="1:10" ht="36.75" customHeight="1" x14ac:dyDescent="0.25">
      <c r="A82" s="176"/>
      <c r="B82" s="181" t="s">
        <v>116</v>
      </c>
      <c r="C82" s="182" t="s">
        <v>113</v>
      </c>
      <c r="D82" s="183"/>
      <c r="E82" s="183"/>
      <c r="F82" s="192" t="s">
        <v>24</v>
      </c>
      <c r="G82" s="184"/>
      <c r="H82" s="184"/>
      <c r="I82" s="184">
        <f>'01 01 Pol'!G166</f>
        <v>434824.6</v>
      </c>
      <c r="J82" s="189">
        <f>IF(I91=0,"",I82/I91*100)</f>
        <v>1.5615792617457696</v>
      </c>
    </row>
    <row r="83" spans="1:10" ht="36.75" customHeight="1" x14ac:dyDescent="0.25">
      <c r="A83" s="176"/>
      <c r="B83" s="181" t="s">
        <v>117</v>
      </c>
      <c r="C83" s="182" t="s">
        <v>115</v>
      </c>
      <c r="D83" s="183"/>
      <c r="E83" s="183"/>
      <c r="F83" s="192" t="s">
        <v>24</v>
      </c>
      <c r="G83" s="184"/>
      <c r="H83" s="184"/>
      <c r="I83" s="184">
        <f>'01 01 Pol'!G172</f>
        <v>113869.2</v>
      </c>
      <c r="J83" s="189">
        <f>IF(I91=0,"",I83/I91*100)</f>
        <v>0.40893680180831854</v>
      </c>
    </row>
    <row r="84" spans="1:10" ht="36.75" customHeight="1" x14ac:dyDescent="0.25">
      <c r="A84" s="176"/>
      <c r="B84" s="181" t="s">
        <v>118</v>
      </c>
      <c r="C84" s="182" t="s">
        <v>119</v>
      </c>
      <c r="D84" s="183"/>
      <c r="E84" s="183"/>
      <c r="F84" s="192" t="s">
        <v>24</v>
      </c>
      <c r="G84" s="184"/>
      <c r="H84" s="184"/>
      <c r="I84" s="184">
        <f>'01 01 Pol'!G178</f>
        <v>2800000</v>
      </c>
      <c r="J84" s="189">
        <f>IF(I91=0,"",I84/I91*100)</f>
        <v>10.055599275864694</v>
      </c>
    </row>
    <row r="85" spans="1:10" ht="36.75" customHeight="1" x14ac:dyDescent="0.25">
      <c r="A85" s="176"/>
      <c r="B85" s="181" t="s">
        <v>120</v>
      </c>
      <c r="C85" s="182" t="s">
        <v>121</v>
      </c>
      <c r="D85" s="183"/>
      <c r="E85" s="183"/>
      <c r="F85" s="192" t="s">
        <v>24</v>
      </c>
      <c r="G85" s="184"/>
      <c r="H85" s="184"/>
      <c r="I85" s="184">
        <f>'01 01 Pol'!G180</f>
        <v>2200000</v>
      </c>
      <c r="J85" s="189">
        <f>IF(I91=0,"",I85/I91*100)</f>
        <v>7.9008280024651167</v>
      </c>
    </row>
    <row r="86" spans="1:10" ht="36.75" customHeight="1" x14ac:dyDescent="0.25">
      <c r="A86" s="176"/>
      <c r="B86" s="181" t="s">
        <v>122</v>
      </c>
      <c r="C86" s="182" t="s">
        <v>123</v>
      </c>
      <c r="D86" s="183"/>
      <c r="E86" s="183"/>
      <c r="F86" s="192" t="s">
        <v>24</v>
      </c>
      <c r="G86" s="184"/>
      <c r="H86" s="184"/>
      <c r="I86" s="184">
        <f>'01 01 Pol'!G182</f>
        <v>1600000</v>
      </c>
      <c r="J86" s="189">
        <f>IF(I91=0,"",I86/I91*100)</f>
        <v>5.7460567290655389</v>
      </c>
    </row>
    <row r="87" spans="1:10" ht="36.75" customHeight="1" x14ac:dyDescent="0.25">
      <c r="A87" s="176"/>
      <c r="B87" s="181" t="s">
        <v>124</v>
      </c>
      <c r="C87" s="182" t="s">
        <v>125</v>
      </c>
      <c r="D87" s="183"/>
      <c r="E87" s="183"/>
      <c r="F87" s="192" t="s">
        <v>25</v>
      </c>
      <c r="G87" s="184"/>
      <c r="H87" s="184"/>
      <c r="I87" s="184">
        <f>'01 01 Pol'!G184</f>
        <v>2400000</v>
      </c>
      <c r="J87" s="189">
        <f>IF(I91=0,"",I87/I91*100)</f>
        <v>8.6190850935983097</v>
      </c>
    </row>
    <row r="88" spans="1:10" ht="36.75" customHeight="1" x14ac:dyDescent="0.25">
      <c r="A88" s="176"/>
      <c r="B88" s="181" t="s">
        <v>126</v>
      </c>
      <c r="C88" s="182" t="s">
        <v>127</v>
      </c>
      <c r="D88" s="183"/>
      <c r="E88" s="183"/>
      <c r="F88" s="192" t="s">
        <v>25</v>
      </c>
      <c r="G88" s="184"/>
      <c r="H88" s="184"/>
      <c r="I88" s="184">
        <f>'01 01 Pol'!G186</f>
        <v>480000</v>
      </c>
      <c r="J88" s="189">
        <f>IF(I91=0,"",I88/I91*100)</f>
        <v>1.7238170187196618</v>
      </c>
    </row>
    <row r="89" spans="1:10" ht="36.75" customHeight="1" x14ac:dyDescent="0.25">
      <c r="A89" s="176"/>
      <c r="B89" s="181" t="s">
        <v>128</v>
      </c>
      <c r="C89" s="182" t="s">
        <v>129</v>
      </c>
      <c r="D89" s="183"/>
      <c r="E89" s="183"/>
      <c r="F89" s="192" t="s">
        <v>26</v>
      </c>
      <c r="G89" s="184"/>
      <c r="H89" s="184"/>
      <c r="I89" s="184">
        <f>'01 01 Pol'!G188</f>
        <v>2100000</v>
      </c>
      <c r="J89" s="189">
        <f>IF(I91=0,"",I89/I91*100)</f>
        <v>7.5416994568985203</v>
      </c>
    </row>
    <row r="90" spans="1:10" ht="36.75" customHeight="1" x14ac:dyDescent="0.25">
      <c r="A90" s="176"/>
      <c r="B90" s="181" t="s">
        <v>130</v>
      </c>
      <c r="C90" s="182" t="s">
        <v>28</v>
      </c>
      <c r="D90" s="183"/>
      <c r="E90" s="183"/>
      <c r="F90" s="192" t="s">
        <v>130</v>
      </c>
      <c r="G90" s="184"/>
      <c r="H90" s="184"/>
      <c r="I90" s="184">
        <f>'01 02 Pol'!G8</f>
        <v>5200000</v>
      </c>
      <c r="J90" s="189">
        <f>IF(I91=0,"",I90/I91*100)</f>
        <v>18.674684369463002</v>
      </c>
    </row>
    <row r="91" spans="1:10" ht="25.5" customHeight="1" x14ac:dyDescent="0.25">
      <c r="A91" s="177"/>
      <c r="B91" s="185" t="s">
        <v>1</v>
      </c>
      <c r="C91" s="186"/>
      <c r="D91" s="187"/>
      <c r="E91" s="187"/>
      <c r="F91" s="193"/>
      <c r="G91" s="188"/>
      <c r="H91" s="188"/>
      <c r="I91" s="188">
        <f>SUM(I55:I90)</f>
        <v>27845182.799999997</v>
      </c>
      <c r="J91" s="190">
        <f>SUM(J55:J90)</f>
        <v>100</v>
      </c>
    </row>
    <row r="92" spans="1:10" x14ac:dyDescent="0.25">
      <c r="F92" s="133"/>
      <c r="G92" s="133"/>
      <c r="H92" s="133"/>
      <c r="I92" s="133"/>
      <c r="J92" s="191"/>
    </row>
    <row r="93" spans="1:10" x14ac:dyDescent="0.25">
      <c r="F93" s="133"/>
      <c r="G93" s="133"/>
      <c r="H93" s="133"/>
      <c r="I93" s="133"/>
      <c r="J93" s="191"/>
    </row>
    <row r="94" spans="1:10" x14ac:dyDescent="0.25">
      <c r="F94" s="133"/>
      <c r="G94" s="133"/>
      <c r="H94" s="133"/>
      <c r="I94" s="133"/>
      <c r="J94" s="191"/>
    </row>
  </sheetData>
  <sheetProtection algorithmName="SHA-512" hashValue="s5HUyZLwk/Pk2QXeqF+rHdrcvcKAGtyaV3kPFQgmm1edTSNCyv7ywftSwjLCnoKz5u1mOP2hQ71ainQ+TX2Juw==" saltValue="mW5Ep/nFdMKesEAmKXb5e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C89:E89"/>
    <mergeCell ref="C90:E90"/>
    <mergeCell ref="C84:E84"/>
    <mergeCell ref="C85:E85"/>
    <mergeCell ref="C86:E86"/>
    <mergeCell ref="C87:E87"/>
    <mergeCell ref="C88:E88"/>
    <mergeCell ref="C79:E79"/>
    <mergeCell ref="C80:E80"/>
    <mergeCell ref="C81:E81"/>
    <mergeCell ref="C82:E82"/>
    <mergeCell ref="C83:E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vWRHD3pVchnK1MIgfJ1jAfyf5sPR6V8sVQA3MNpUWorzBrtgMH8wPlHnIRH8UStnOZlQmhDPTdNkdScuP6DVBA==" saltValue="N0yr078sqmaTetJ4sYz8q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132</v>
      </c>
      <c r="B1" s="195"/>
      <c r="C1" s="195"/>
      <c r="D1" s="195"/>
      <c r="E1" s="195"/>
      <c r="F1" s="195"/>
      <c r="G1" s="195"/>
      <c r="AG1" t="s">
        <v>133</v>
      </c>
    </row>
    <row r="2" spans="1:60" ht="25.05" customHeight="1" x14ac:dyDescent="0.25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134</v>
      </c>
    </row>
    <row r="3" spans="1:60" ht="25.05" customHeight="1" x14ac:dyDescent="0.25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134</v>
      </c>
      <c r="AG3" t="s">
        <v>135</v>
      </c>
    </row>
    <row r="4" spans="1:60" ht="25.05" customHeight="1" x14ac:dyDescent="0.25">
      <c r="A4" s="200" t="s">
        <v>9</v>
      </c>
      <c r="B4" s="201" t="s">
        <v>47</v>
      </c>
      <c r="C4" s="202" t="s">
        <v>49</v>
      </c>
      <c r="D4" s="203"/>
      <c r="E4" s="203"/>
      <c r="F4" s="203"/>
      <c r="G4" s="204"/>
      <c r="AG4" t="s">
        <v>136</v>
      </c>
    </row>
    <row r="5" spans="1:60" x14ac:dyDescent="0.25">
      <c r="D5" s="10"/>
    </row>
    <row r="6" spans="1:60" ht="39.6" x14ac:dyDescent="0.25">
      <c r="A6" s="206" t="s">
        <v>137</v>
      </c>
      <c r="B6" s="208" t="s">
        <v>138</v>
      </c>
      <c r="C6" s="208" t="s">
        <v>139</v>
      </c>
      <c r="D6" s="207" t="s">
        <v>140</v>
      </c>
      <c r="E6" s="206" t="s">
        <v>141</v>
      </c>
      <c r="F6" s="205" t="s">
        <v>142</v>
      </c>
      <c r="G6" s="206" t="s">
        <v>29</v>
      </c>
      <c r="H6" s="209" t="s">
        <v>30</v>
      </c>
      <c r="I6" s="209" t="s">
        <v>143</v>
      </c>
      <c r="J6" s="209" t="s">
        <v>31</v>
      </c>
      <c r="K6" s="209" t="s">
        <v>144</v>
      </c>
      <c r="L6" s="209" t="s">
        <v>145</v>
      </c>
      <c r="M6" s="209" t="s">
        <v>146</v>
      </c>
      <c r="N6" s="209" t="s">
        <v>147</v>
      </c>
      <c r="O6" s="209" t="s">
        <v>148</v>
      </c>
      <c r="P6" s="209" t="s">
        <v>149</v>
      </c>
      <c r="Q6" s="209" t="s">
        <v>150</v>
      </c>
      <c r="R6" s="209" t="s">
        <v>151</v>
      </c>
      <c r="S6" s="209" t="s">
        <v>152</v>
      </c>
      <c r="T6" s="209" t="s">
        <v>153</v>
      </c>
      <c r="U6" s="209" t="s">
        <v>154</v>
      </c>
      <c r="V6" s="209" t="s">
        <v>155</v>
      </c>
      <c r="W6" s="209" t="s">
        <v>156</v>
      </c>
      <c r="X6" s="209" t="s">
        <v>157</v>
      </c>
      <c r="Y6" s="209" t="s">
        <v>158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7" t="s">
        <v>159</v>
      </c>
      <c r="B8" s="228" t="s">
        <v>63</v>
      </c>
      <c r="C8" s="248" t="s">
        <v>64</v>
      </c>
      <c r="D8" s="229"/>
      <c r="E8" s="230"/>
      <c r="F8" s="231"/>
      <c r="G8" s="231">
        <f>SUMIF(AG9:AG13,"&lt;&gt;NOR",G9:G13)</f>
        <v>1912259.8</v>
      </c>
      <c r="H8" s="231"/>
      <c r="I8" s="231">
        <f>SUM(I9:I13)</f>
        <v>0</v>
      </c>
      <c r="J8" s="231"/>
      <c r="K8" s="231">
        <f>SUM(K9:K13)</f>
        <v>1912259.8</v>
      </c>
      <c r="L8" s="231"/>
      <c r="M8" s="231">
        <f>SUM(M9:M13)</f>
        <v>2313834.358</v>
      </c>
      <c r="N8" s="230"/>
      <c r="O8" s="230">
        <f>SUM(O9:O13)</f>
        <v>0</v>
      </c>
      <c r="P8" s="230"/>
      <c r="Q8" s="230">
        <f>SUM(Q9:Q13)</f>
        <v>0</v>
      </c>
      <c r="R8" s="231"/>
      <c r="S8" s="231"/>
      <c r="T8" s="232"/>
      <c r="U8" s="226"/>
      <c r="V8" s="226">
        <f>SUM(V9:V13)</f>
        <v>0</v>
      </c>
      <c r="W8" s="226"/>
      <c r="X8" s="226"/>
      <c r="Y8" s="226"/>
      <c r="AG8" t="s">
        <v>160</v>
      </c>
    </row>
    <row r="9" spans="1:60" outlineLevel="1" x14ac:dyDescent="0.25">
      <c r="A9" s="241">
        <v>1</v>
      </c>
      <c r="B9" s="242" t="s">
        <v>161</v>
      </c>
      <c r="C9" s="249" t="s">
        <v>162</v>
      </c>
      <c r="D9" s="243" t="s">
        <v>163</v>
      </c>
      <c r="E9" s="244">
        <v>91.9</v>
      </c>
      <c r="F9" s="245">
        <v>6820</v>
      </c>
      <c r="G9" s="246">
        <f>ROUND(E9*F9,2)</f>
        <v>626758</v>
      </c>
      <c r="H9" s="245">
        <v>0</v>
      </c>
      <c r="I9" s="246">
        <f>ROUND(E9*H9,2)</f>
        <v>0</v>
      </c>
      <c r="J9" s="245">
        <v>6820</v>
      </c>
      <c r="K9" s="246">
        <f>ROUND(E9*J9,2)</f>
        <v>626758</v>
      </c>
      <c r="L9" s="246">
        <v>21</v>
      </c>
      <c r="M9" s="246">
        <f>G9*(1+L9/100)</f>
        <v>758377.17999999993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164</v>
      </c>
      <c r="T9" s="247" t="s">
        <v>165</v>
      </c>
      <c r="U9" s="221">
        <v>0</v>
      </c>
      <c r="V9" s="221">
        <f>ROUND(E9*U9,2)</f>
        <v>0</v>
      </c>
      <c r="W9" s="221"/>
      <c r="X9" s="221" t="s">
        <v>166</v>
      </c>
      <c r="Y9" s="221" t="s">
        <v>167</v>
      </c>
      <c r="Z9" s="210"/>
      <c r="AA9" s="210"/>
      <c r="AB9" s="210"/>
      <c r="AC9" s="210"/>
      <c r="AD9" s="210"/>
      <c r="AE9" s="210"/>
      <c r="AF9" s="210"/>
      <c r="AG9" s="210" t="s">
        <v>168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34">
        <v>2</v>
      </c>
      <c r="B10" s="235" t="s">
        <v>169</v>
      </c>
      <c r="C10" s="250" t="s">
        <v>170</v>
      </c>
      <c r="D10" s="236" t="s">
        <v>163</v>
      </c>
      <c r="E10" s="237">
        <v>91.9</v>
      </c>
      <c r="F10" s="238">
        <v>2790</v>
      </c>
      <c r="G10" s="239">
        <f>ROUND(E10*F10,2)</f>
        <v>256401</v>
      </c>
      <c r="H10" s="238">
        <v>0</v>
      </c>
      <c r="I10" s="239">
        <f>ROUND(E10*H10,2)</f>
        <v>0</v>
      </c>
      <c r="J10" s="238">
        <v>2790</v>
      </c>
      <c r="K10" s="239">
        <f>ROUND(E10*J10,2)</f>
        <v>256401</v>
      </c>
      <c r="L10" s="239">
        <v>21</v>
      </c>
      <c r="M10" s="239">
        <f>G10*(1+L10/100)</f>
        <v>310245.20999999996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9"/>
      <c r="S10" s="239" t="s">
        <v>164</v>
      </c>
      <c r="T10" s="240" t="s">
        <v>165</v>
      </c>
      <c r="U10" s="221">
        <v>0</v>
      </c>
      <c r="V10" s="221">
        <f>ROUND(E10*U10,2)</f>
        <v>0</v>
      </c>
      <c r="W10" s="221"/>
      <c r="X10" s="221" t="s">
        <v>166</v>
      </c>
      <c r="Y10" s="221" t="s">
        <v>167</v>
      </c>
      <c r="Z10" s="210"/>
      <c r="AA10" s="210"/>
      <c r="AB10" s="210"/>
      <c r="AC10" s="210"/>
      <c r="AD10" s="210"/>
      <c r="AE10" s="210"/>
      <c r="AF10" s="210"/>
      <c r="AG10" s="210" t="s">
        <v>168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5">
      <c r="A11" s="218"/>
      <c r="B11" s="219"/>
      <c r="C11" s="251" t="s">
        <v>171</v>
      </c>
      <c r="D11" s="222"/>
      <c r="E11" s="223">
        <v>91.9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0"/>
      <c r="AA11" s="210"/>
      <c r="AB11" s="210"/>
      <c r="AC11" s="210"/>
      <c r="AD11" s="210"/>
      <c r="AE11" s="210"/>
      <c r="AF11" s="210"/>
      <c r="AG11" s="210" t="s">
        <v>172</v>
      </c>
      <c r="AH11" s="210">
        <v>5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34">
        <v>3</v>
      </c>
      <c r="B12" s="235" t="s">
        <v>173</v>
      </c>
      <c r="C12" s="250" t="s">
        <v>174</v>
      </c>
      <c r="D12" s="236" t="s">
        <v>163</v>
      </c>
      <c r="E12" s="237">
        <v>229.71</v>
      </c>
      <c r="F12" s="238">
        <v>4480</v>
      </c>
      <c r="G12" s="239">
        <f>ROUND(E12*F12,2)</f>
        <v>1029100.8</v>
      </c>
      <c r="H12" s="238">
        <v>0</v>
      </c>
      <c r="I12" s="239">
        <f>ROUND(E12*H12,2)</f>
        <v>0</v>
      </c>
      <c r="J12" s="238">
        <v>4480</v>
      </c>
      <c r="K12" s="239">
        <f>ROUND(E12*J12,2)</f>
        <v>1029100.8</v>
      </c>
      <c r="L12" s="239">
        <v>21</v>
      </c>
      <c r="M12" s="239">
        <f>G12*(1+L12/100)</f>
        <v>1245211.9680000001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9"/>
      <c r="S12" s="239" t="s">
        <v>164</v>
      </c>
      <c r="T12" s="240" t="s">
        <v>165</v>
      </c>
      <c r="U12" s="221">
        <v>0</v>
      </c>
      <c r="V12" s="221">
        <f>ROUND(E12*U12,2)</f>
        <v>0</v>
      </c>
      <c r="W12" s="221"/>
      <c r="X12" s="221" t="s">
        <v>166</v>
      </c>
      <c r="Y12" s="221" t="s">
        <v>167</v>
      </c>
      <c r="Z12" s="210"/>
      <c r="AA12" s="210"/>
      <c r="AB12" s="210"/>
      <c r="AC12" s="210"/>
      <c r="AD12" s="210"/>
      <c r="AE12" s="210"/>
      <c r="AF12" s="210"/>
      <c r="AG12" s="210" t="s">
        <v>168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5">
      <c r="A13" s="218"/>
      <c r="B13" s="219"/>
      <c r="C13" s="251" t="s">
        <v>175</v>
      </c>
      <c r="D13" s="222"/>
      <c r="E13" s="223">
        <v>229.71</v>
      </c>
      <c r="F13" s="221"/>
      <c r="G13" s="22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0"/>
      <c r="AA13" s="210"/>
      <c r="AB13" s="210"/>
      <c r="AC13" s="210"/>
      <c r="AD13" s="210"/>
      <c r="AE13" s="210"/>
      <c r="AF13" s="210"/>
      <c r="AG13" s="210" t="s">
        <v>172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227" t="s">
        <v>159</v>
      </c>
      <c r="B14" s="228" t="s">
        <v>65</v>
      </c>
      <c r="C14" s="248" t="s">
        <v>66</v>
      </c>
      <c r="D14" s="229"/>
      <c r="E14" s="230"/>
      <c r="F14" s="231"/>
      <c r="G14" s="231">
        <f>SUMIF(AG15:AG19,"&lt;&gt;NOR",G15:G19)</f>
        <v>191629.6</v>
      </c>
      <c r="H14" s="231"/>
      <c r="I14" s="231">
        <f>SUM(I15:I19)</f>
        <v>0</v>
      </c>
      <c r="J14" s="231"/>
      <c r="K14" s="231">
        <f>SUM(K15:K19)</f>
        <v>191629.6</v>
      </c>
      <c r="L14" s="231"/>
      <c r="M14" s="231">
        <f>SUM(M15:M19)</f>
        <v>231871.81599999999</v>
      </c>
      <c r="N14" s="230"/>
      <c r="O14" s="230">
        <f>SUM(O15:O19)</f>
        <v>0</v>
      </c>
      <c r="P14" s="230"/>
      <c r="Q14" s="230">
        <f>SUM(Q15:Q19)</f>
        <v>0</v>
      </c>
      <c r="R14" s="231"/>
      <c r="S14" s="231"/>
      <c r="T14" s="232"/>
      <c r="U14" s="226"/>
      <c r="V14" s="226">
        <f>SUM(V15:V19)</f>
        <v>0</v>
      </c>
      <c r="W14" s="226"/>
      <c r="X14" s="226"/>
      <c r="Y14" s="226"/>
      <c r="AG14" t="s">
        <v>160</v>
      </c>
    </row>
    <row r="15" spans="1:60" outlineLevel="1" x14ac:dyDescent="0.25">
      <c r="A15" s="241">
        <v>4</v>
      </c>
      <c r="B15" s="242" t="s">
        <v>161</v>
      </c>
      <c r="C15" s="249" t="s">
        <v>162</v>
      </c>
      <c r="D15" s="243" t="s">
        <v>163</v>
      </c>
      <c r="E15" s="244">
        <v>5.2</v>
      </c>
      <c r="F15" s="245">
        <v>6820</v>
      </c>
      <c r="G15" s="246">
        <f>ROUND(E15*F15,2)</f>
        <v>35464</v>
      </c>
      <c r="H15" s="245">
        <v>0</v>
      </c>
      <c r="I15" s="246">
        <f>ROUND(E15*H15,2)</f>
        <v>0</v>
      </c>
      <c r="J15" s="245">
        <v>6820</v>
      </c>
      <c r="K15" s="246">
        <f>ROUND(E15*J15,2)</f>
        <v>35464</v>
      </c>
      <c r="L15" s="246">
        <v>21</v>
      </c>
      <c r="M15" s="246">
        <f>G15*(1+L15/100)</f>
        <v>42911.44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164</v>
      </c>
      <c r="T15" s="247" t="s">
        <v>165</v>
      </c>
      <c r="U15" s="221">
        <v>0</v>
      </c>
      <c r="V15" s="221">
        <f>ROUND(E15*U15,2)</f>
        <v>0</v>
      </c>
      <c r="W15" s="221"/>
      <c r="X15" s="221" t="s">
        <v>166</v>
      </c>
      <c r="Y15" s="221" t="s">
        <v>167</v>
      </c>
      <c r="Z15" s="210"/>
      <c r="AA15" s="210"/>
      <c r="AB15" s="210"/>
      <c r="AC15" s="210"/>
      <c r="AD15" s="210"/>
      <c r="AE15" s="210"/>
      <c r="AF15" s="210"/>
      <c r="AG15" s="210" t="s">
        <v>168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4">
        <v>5</v>
      </c>
      <c r="B16" s="235" t="s">
        <v>169</v>
      </c>
      <c r="C16" s="250" t="s">
        <v>170</v>
      </c>
      <c r="D16" s="236" t="s">
        <v>163</v>
      </c>
      <c r="E16" s="237">
        <v>5.2</v>
      </c>
      <c r="F16" s="238">
        <v>2790</v>
      </c>
      <c r="G16" s="239">
        <f>ROUND(E16*F16,2)</f>
        <v>14508</v>
      </c>
      <c r="H16" s="238">
        <v>0</v>
      </c>
      <c r="I16" s="239">
        <f>ROUND(E16*H16,2)</f>
        <v>0</v>
      </c>
      <c r="J16" s="238">
        <v>2790</v>
      </c>
      <c r="K16" s="239">
        <f>ROUND(E16*J16,2)</f>
        <v>14508</v>
      </c>
      <c r="L16" s="239">
        <v>21</v>
      </c>
      <c r="M16" s="239">
        <f>G16*(1+L16/100)</f>
        <v>17554.68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164</v>
      </c>
      <c r="T16" s="240" t="s">
        <v>165</v>
      </c>
      <c r="U16" s="221">
        <v>0</v>
      </c>
      <c r="V16" s="221">
        <f>ROUND(E16*U16,2)</f>
        <v>0</v>
      </c>
      <c r="W16" s="221"/>
      <c r="X16" s="221" t="s">
        <v>166</v>
      </c>
      <c r="Y16" s="221" t="s">
        <v>167</v>
      </c>
      <c r="Z16" s="210"/>
      <c r="AA16" s="210"/>
      <c r="AB16" s="210"/>
      <c r="AC16" s="210"/>
      <c r="AD16" s="210"/>
      <c r="AE16" s="210"/>
      <c r="AF16" s="210"/>
      <c r="AG16" s="210" t="s">
        <v>168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5">
      <c r="A17" s="218"/>
      <c r="B17" s="219"/>
      <c r="C17" s="251" t="s">
        <v>176</v>
      </c>
      <c r="D17" s="222"/>
      <c r="E17" s="223">
        <v>5.2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0"/>
      <c r="AA17" s="210"/>
      <c r="AB17" s="210"/>
      <c r="AC17" s="210"/>
      <c r="AD17" s="210"/>
      <c r="AE17" s="210"/>
      <c r="AF17" s="210"/>
      <c r="AG17" s="210" t="s">
        <v>172</v>
      </c>
      <c r="AH17" s="210">
        <v>5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34">
        <v>6</v>
      </c>
      <c r="B18" s="235" t="s">
        <v>173</v>
      </c>
      <c r="C18" s="250" t="s">
        <v>174</v>
      </c>
      <c r="D18" s="236" t="s">
        <v>163</v>
      </c>
      <c r="E18" s="237">
        <v>31.62</v>
      </c>
      <c r="F18" s="238">
        <v>4480</v>
      </c>
      <c r="G18" s="239">
        <f>ROUND(E18*F18,2)</f>
        <v>141657.60000000001</v>
      </c>
      <c r="H18" s="238">
        <v>0</v>
      </c>
      <c r="I18" s="239">
        <f>ROUND(E18*H18,2)</f>
        <v>0</v>
      </c>
      <c r="J18" s="238">
        <v>4480</v>
      </c>
      <c r="K18" s="239">
        <f>ROUND(E18*J18,2)</f>
        <v>141657.60000000001</v>
      </c>
      <c r="L18" s="239">
        <v>21</v>
      </c>
      <c r="M18" s="239">
        <f>G18*(1+L18/100)</f>
        <v>171405.696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9"/>
      <c r="S18" s="239" t="s">
        <v>164</v>
      </c>
      <c r="T18" s="240" t="s">
        <v>165</v>
      </c>
      <c r="U18" s="221">
        <v>0</v>
      </c>
      <c r="V18" s="221">
        <f>ROUND(E18*U18,2)</f>
        <v>0</v>
      </c>
      <c r="W18" s="221"/>
      <c r="X18" s="221" t="s">
        <v>166</v>
      </c>
      <c r="Y18" s="221" t="s">
        <v>167</v>
      </c>
      <c r="Z18" s="210"/>
      <c r="AA18" s="210"/>
      <c r="AB18" s="210"/>
      <c r="AC18" s="210"/>
      <c r="AD18" s="210"/>
      <c r="AE18" s="210"/>
      <c r="AF18" s="210"/>
      <c r="AG18" s="210" t="s">
        <v>168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18"/>
      <c r="B19" s="219"/>
      <c r="C19" s="251" t="s">
        <v>177</v>
      </c>
      <c r="D19" s="222"/>
      <c r="E19" s="223">
        <v>31.62</v>
      </c>
      <c r="F19" s="221"/>
      <c r="G19" s="221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172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27" t="s">
        <v>159</v>
      </c>
      <c r="B20" s="228" t="s">
        <v>67</v>
      </c>
      <c r="C20" s="248" t="s">
        <v>68</v>
      </c>
      <c r="D20" s="229"/>
      <c r="E20" s="230"/>
      <c r="F20" s="231"/>
      <c r="G20" s="231">
        <f>SUMIF(AG21:AG25,"&lt;&gt;NOR",G21:G25)</f>
        <v>298430.8</v>
      </c>
      <c r="H20" s="231"/>
      <c r="I20" s="231">
        <f>SUM(I21:I25)</f>
        <v>0</v>
      </c>
      <c r="J20" s="231"/>
      <c r="K20" s="231">
        <f>SUM(K21:K25)</f>
        <v>298430.8</v>
      </c>
      <c r="L20" s="231"/>
      <c r="M20" s="231">
        <f>SUM(M21:M25)</f>
        <v>361101.26799999998</v>
      </c>
      <c r="N20" s="230"/>
      <c r="O20" s="230">
        <f>SUM(O21:O25)</f>
        <v>0</v>
      </c>
      <c r="P20" s="230"/>
      <c r="Q20" s="230">
        <f>SUM(Q21:Q25)</f>
        <v>0</v>
      </c>
      <c r="R20" s="231"/>
      <c r="S20" s="231"/>
      <c r="T20" s="232"/>
      <c r="U20" s="226"/>
      <c r="V20" s="226">
        <f>SUM(V21:V25)</f>
        <v>0</v>
      </c>
      <c r="W20" s="226"/>
      <c r="X20" s="226"/>
      <c r="Y20" s="226"/>
      <c r="AG20" t="s">
        <v>160</v>
      </c>
    </row>
    <row r="21" spans="1:60" outlineLevel="1" x14ac:dyDescent="0.25">
      <c r="A21" s="241">
        <v>7</v>
      </c>
      <c r="B21" s="242" t="s">
        <v>161</v>
      </c>
      <c r="C21" s="249" t="s">
        <v>162</v>
      </c>
      <c r="D21" s="243" t="s">
        <v>163</v>
      </c>
      <c r="E21" s="244">
        <v>11.4</v>
      </c>
      <c r="F21" s="245">
        <v>6820</v>
      </c>
      <c r="G21" s="246">
        <f>ROUND(E21*F21,2)</f>
        <v>77748</v>
      </c>
      <c r="H21" s="245">
        <v>0</v>
      </c>
      <c r="I21" s="246">
        <f>ROUND(E21*H21,2)</f>
        <v>0</v>
      </c>
      <c r="J21" s="245">
        <v>6820</v>
      </c>
      <c r="K21" s="246">
        <f>ROUND(E21*J21,2)</f>
        <v>77748</v>
      </c>
      <c r="L21" s="246">
        <v>21</v>
      </c>
      <c r="M21" s="246">
        <f>G21*(1+L21/100)</f>
        <v>94075.08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164</v>
      </c>
      <c r="T21" s="247" t="s">
        <v>165</v>
      </c>
      <c r="U21" s="221">
        <v>0</v>
      </c>
      <c r="V21" s="221">
        <f>ROUND(E21*U21,2)</f>
        <v>0</v>
      </c>
      <c r="W21" s="221"/>
      <c r="X21" s="221" t="s">
        <v>166</v>
      </c>
      <c r="Y21" s="221" t="s">
        <v>167</v>
      </c>
      <c r="Z21" s="210"/>
      <c r="AA21" s="210"/>
      <c r="AB21" s="210"/>
      <c r="AC21" s="210"/>
      <c r="AD21" s="210"/>
      <c r="AE21" s="210"/>
      <c r="AF21" s="210"/>
      <c r="AG21" s="210" t="s">
        <v>168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34">
        <v>8</v>
      </c>
      <c r="B22" s="235" t="s">
        <v>169</v>
      </c>
      <c r="C22" s="250" t="s">
        <v>170</v>
      </c>
      <c r="D22" s="236" t="s">
        <v>163</v>
      </c>
      <c r="E22" s="237">
        <v>11.4</v>
      </c>
      <c r="F22" s="238">
        <v>2790</v>
      </c>
      <c r="G22" s="239">
        <f>ROUND(E22*F22,2)</f>
        <v>31806</v>
      </c>
      <c r="H22" s="238">
        <v>0</v>
      </c>
      <c r="I22" s="239">
        <f>ROUND(E22*H22,2)</f>
        <v>0</v>
      </c>
      <c r="J22" s="238">
        <v>2790</v>
      </c>
      <c r="K22" s="239">
        <f>ROUND(E22*J22,2)</f>
        <v>31806</v>
      </c>
      <c r="L22" s="239">
        <v>21</v>
      </c>
      <c r="M22" s="239">
        <f>G22*(1+L22/100)</f>
        <v>38485.26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/>
      <c r="S22" s="239" t="s">
        <v>164</v>
      </c>
      <c r="T22" s="240" t="s">
        <v>165</v>
      </c>
      <c r="U22" s="221">
        <v>0</v>
      </c>
      <c r="V22" s="221">
        <f>ROUND(E22*U22,2)</f>
        <v>0</v>
      </c>
      <c r="W22" s="221"/>
      <c r="X22" s="221" t="s">
        <v>166</v>
      </c>
      <c r="Y22" s="221" t="s">
        <v>167</v>
      </c>
      <c r="Z22" s="210"/>
      <c r="AA22" s="210"/>
      <c r="AB22" s="210"/>
      <c r="AC22" s="210"/>
      <c r="AD22" s="210"/>
      <c r="AE22" s="210"/>
      <c r="AF22" s="210"/>
      <c r="AG22" s="210" t="s">
        <v>168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5">
      <c r="A23" s="218"/>
      <c r="B23" s="219"/>
      <c r="C23" s="251" t="s">
        <v>178</v>
      </c>
      <c r="D23" s="222"/>
      <c r="E23" s="223">
        <v>11.4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172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34">
        <v>9</v>
      </c>
      <c r="B24" s="235" t="s">
        <v>173</v>
      </c>
      <c r="C24" s="250" t="s">
        <v>174</v>
      </c>
      <c r="D24" s="236" t="s">
        <v>163</v>
      </c>
      <c r="E24" s="237">
        <v>42.16</v>
      </c>
      <c r="F24" s="238">
        <v>4480</v>
      </c>
      <c r="G24" s="239">
        <f>ROUND(E24*F24,2)</f>
        <v>188876.79999999999</v>
      </c>
      <c r="H24" s="238">
        <v>0</v>
      </c>
      <c r="I24" s="239">
        <f>ROUND(E24*H24,2)</f>
        <v>0</v>
      </c>
      <c r="J24" s="238">
        <v>4480</v>
      </c>
      <c r="K24" s="239">
        <f>ROUND(E24*J24,2)</f>
        <v>188876.79999999999</v>
      </c>
      <c r="L24" s="239">
        <v>21</v>
      </c>
      <c r="M24" s="239">
        <f>G24*(1+L24/100)</f>
        <v>228540.92799999999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9"/>
      <c r="S24" s="239" t="s">
        <v>164</v>
      </c>
      <c r="T24" s="240" t="s">
        <v>165</v>
      </c>
      <c r="U24" s="221">
        <v>0</v>
      </c>
      <c r="V24" s="221">
        <f>ROUND(E24*U24,2)</f>
        <v>0</v>
      </c>
      <c r="W24" s="221"/>
      <c r="X24" s="221" t="s">
        <v>166</v>
      </c>
      <c r="Y24" s="221" t="s">
        <v>167</v>
      </c>
      <c r="Z24" s="210"/>
      <c r="AA24" s="210"/>
      <c r="AB24" s="210"/>
      <c r="AC24" s="210"/>
      <c r="AD24" s="210"/>
      <c r="AE24" s="210"/>
      <c r="AF24" s="210"/>
      <c r="AG24" s="210" t="s">
        <v>168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5">
      <c r="A25" s="218"/>
      <c r="B25" s="219"/>
      <c r="C25" s="251" t="s">
        <v>179</v>
      </c>
      <c r="D25" s="222"/>
      <c r="E25" s="223">
        <v>42.16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0"/>
      <c r="AA25" s="210"/>
      <c r="AB25" s="210"/>
      <c r="AC25" s="210"/>
      <c r="AD25" s="210"/>
      <c r="AE25" s="210"/>
      <c r="AF25" s="210"/>
      <c r="AG25" s="210" t="s">
        <v>172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5">
      <c r="A26" s="227" t="s">
        <v>159</v>
      </c>
      <c r="B26" s="228" t="s">
        <v>69</v>
      </c>
      <c r="C26" s="248" t="s">
        <v>70</v>
      </c>
      <c r="D26" s="229"/>
      <c r="E26" s="230"/>
      <c r="F26" s="231"/>
      <c r="G26" s="231">
        <f>SUMIF(AG27:AG31,"&lt;&gt;NOR",G27:G31)</f>
        <v>287109.59999999998</v>
      </c>
      <c r="H26" s="231"/>
      <c r="I26" s="231">
        <f>SUM(I27:I31)</f>
        <v>0</v>
      </c>
      <c r="J26" s="231"/>
      <c r="K26" s="231">
        <f>SUM(K27:K31)</f>
        <v>287109.59999999998</v>
      </c>
      <c r="L26" s="231"/>
      <c r="M26" s="231">
        <f>SUM(M27:M31)</f>
        <v>347402.61599999998</v>
      </c>
      <c r="N26" s="230"/>
      <c r="O26" s="230">
        <f>SUM(O27:O31)</f>
        <v>0</v>
      </c>
      <c r="P26" s="230"/>
      <c r="Q26" s="230">
        <f>SUM(Q27:Q31)</f>
        <v>0</v>
      </c>
      <c r="R26" s="231"/>
      <c r="S26" s="231"/>
      <c r="T26" s="232"/>
      <c r="U26" s="226"/>
      <c r="V26" s="226">
        <f>SUM(V27:V31)</f>
        <v>0</v>
      </c>
      <c r="W26" s="226"/>
      <c r="X26" s="226"/>
      <c r="Y26" s="226"/>
      <c r="AG26" t="s">
        <v>160</v>
      </c>
    </row>
    <row r="27" spans="1:60" outlineLevel="1" x14ac:dyDescent="0.25">
      <c r="A27" s="241">
        <v>10</v>
      </c>
      <c r="B27" s="242" t="s">
        <v>161</v>
      </c>
      <c r="C27" s="249" t="s">
        <v>162</v>
      </c>
      <c r="D27" s="243" t="s">
        <v>163</v>
      </c>
      <c r="E27" s="244">
        <v>10.8</v>
      </c>
      <c r="F27" s="245">
        <v>6820</v>
      </c>
      <c r="G27" s="246">
        <f>ROUND(E27*F27,2)</f>
        <v>73656</v>
      </c>
      <c r="H27" s="245">
        <v>0</v>
      </c>
      <c r="I27" s="246">
        <f>ROUND(E27*H27,2)</f>
        <v>0</v>
      </c>
      <c r="J27" s="245">
        <v>6820</v>
      </c>
      <c r="K27" s="246">
        <f>ROUND(E27*J27,2)</f>
        <v>73656</v>
      </c>
      <c r="L27" s="246">
        <v>21</v>
      </c>
      <c r="M27" s="246">
        <f>G27*(1+L27/100)</f>
        <v>89123.76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/>
      <c r="S27" s="246" t="s">
        <v>164</v>
      </c>
      <c r="T27" s="247" t="s">
        <v>165</v>
      </c>
      <c r="U27" s="221">
        <v>0</v>
      </c>
      <c r="V27" s="221">
        <f>ROUND(E27*U27,2)</f>
        <v>0</v>
      </c>
      <c r="W27" s="221"/>
      <c r="X27" s="221" t="s">
        <v>166</v>
      </c>
      <c r="Y27" s="221" t="s">
        <v>167</v>
      </c>
      <c r="Z27" s="210"/>
      <c r="AA27" s="210"/>
      <c r="AB27" s="210"/>
      <c r="AC27" s="210"/>
      <c r="AD27" s="210"/>
      <c r="AE27" s="210"/>
      <c r="AF27" s="210"/>
      <c r="AG27" s="210" t="s">
        <v>168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34">
        <v>11</v>
      </c>
      <c r="B28" s="235" t="s">
        <v>169</v>
      </c>
      <c r="C28" s="250" t="s">
        <v>170</v>
      </c>
      <c r="D28" s="236" t="s">
        <v>163</v>
      </c>
      <c r="E28" s="237">
        <v>10.8</v>
      </c>
      <c r="F28" s="238">
        <v>2790</v>
      </c>
      <c r="G28" s="239">
        <f>ROUND(E28*F28,2)</f>
        <v>30132</v>
      </c>
      <c r="H28" s="238">
        <v>0</v>
      </c>
      <c r="I28" s="239">
        <f>ROUND(E28*H28,2)</f>
        <v>0</v>
      </c>
      <c r="J28" s="238">
        <v>2790</v>
      </c>
      <c r="K28" s="239">
        <f>ROUND(E28*J28,2)</f>
        <v>30132</v>
      </c>
      <c r="L28" s="239">
        <v>21</v>
      </c>
      <c r="M28" s="239">
        <f>G28*(1+L28/100)</f>
        <v>36459.72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9"/>
      <c r="S28" s="239" t="s">
        <v>164</v>
      </c>
      <c r="T28" s="240" t="s">
        <v>165</v>
      </c>
      <c r="U28" s="221">
        <v>0</v>
      </c>
      <c r="V28" s="221">
        <f>ROUND(E28*U28,2)</f>
        <v>0</v>
      </c>
      <c r="W28" s="221"/>
      <c r="X28" s="221" t="s">
        <v>166</v>
      </c>
      <c r="Y28" s="221" t="s">
        <v>167</v>
      </c>
      <c r="Z28" s="210"/>
      <c r="AA28" s="210"/>
      <c r="AB28" s="210"/>
      <c r="AC28" s="210"/>
      <c r="AD28" s="210"/>
      <c r="AE28" s="210"/>
      <c r="AF28" s="210"/>
      <c r="AG28" s="210" t="s">
        <v>168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18"/>
      <c r="B29" s="219"/>
      <c r="C29" s="251" t="s">
        <v>180</v>
      </c>
      <c r="D29" s="222"/>
      <c r="E29" s="223">
        <v>10.8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0"/>
      <c r="AA29" s="210"/>
      <c r="AB29" s="210"/>
      <c r="AC29" s="210"/>
      <c r="AD29" s="210"/>
      <c r="AE29" s="210"/>
      <c r="AF29" s="210"/>
      <c r="AG29" s="210" t="s">
        <v>172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34">
        <v>12</v>
      </c>
      <c r="B30" s="235" t="s">
        <v>173</v>
      </c>
      <c r="C30" s="250" t="s">
        <v>174</v>
      </c>
      <c r="D30" s="236" t="s">
        <v>163</v>
      </c>
      <c r="E30" s="237">
        <v>40.92</v>
      </c>
      <c r="F30" s="238">
        <v>4480</v>
      </c>
      <c r="G30" s="239">
        <f>ROUND(E30*F30,2)</f>
        <v>183321.60000000001</v>
      </c>
      <c r="H30" s="238">
        <v>0</v>
      </c>
      <c r="I30" s="239">
        <f>ROUND(E30*H30,2)</f>
        <v>0</v>
      </c>
      <c r="J30" s="238">
        <v>4480</v>
      </c>
      <c r="K30" s="239">
        <f>ROUND(E30*J30,2)</f>
        <v>183321.60000000001</v>
      </c>
      <c r="L30" s="239">
        <v>21</v>
      </c>
      <c r="M30" s="239">
        <f>G30*(1+L30/100)</f>
        <v>221819.136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9"/>
      <c r="S30" s="239" t="s">
        <v>164</v>
      </c>
      <c r="T30" s="240" t="s">
        <v>165</v>
      </c>
      <c r="U30" s="221">
        <v>0</v>
      </c>
      <c r="V30" s="221">
        <f>ROUND(E30*U30,2)</f>
        <v>0</v>
      </c>
      <c r="W30" s="221"/>
      <c r="X30" s="221" t="s">
        <v>166</v>
      </c>
      <c r="Y30" s="221" t="s">
        <v>167</v>
      </c>
      <c r="Z30" s="210"/>
      <c r="AA30" s="210"/>
      <c r="AB30" s="210"/>
      <c r="AC30" s="210"/>
      <c r="AD30" s="210"/>
      <c r="AE30" s="210"/>
      <c r="AF30" s="210"/>
      <c r="AG30" s="210" t="s">
        <v>168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5">
      <c r="A31" s="218"/>
      <c r="B31" s="219"/>
      <c r="C31" s="251" t="s">
        <v>181</v>
      </c>
      <c r="D31" s="222"/>
      <c r="E31" s="223">
        <v>40.92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0"/>
      <c r="AA31" s="210"/>
      <c r="AB31" s="210"/>
      <c r="AC31" s="210"/>
      <c r="AD31" s="210"/>
      <c r="AE31" s="210"/>
      <c r="AF31" s="210"/>
      <c r="AG31" s="210" t="s">
        <v>172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5">
      <c r="A32" s="227" t="s">
        <v>159</v>
      </c>
      <c r="B32" s="228" t="s">
        <v>71</v>
      </c>
      <c r="C32" s="248" t="s">
        <v>72</v>
      </c>
      <c r="D32" s="229"/>
      <c r="E32" s="230"/>
      <c r="F32" s="231"/>
      <c r="G32" s="231">
        <f>SUMIF(AG33:AG37,"&lt;&gt;NOR",G33:G37)</f>
        <v>288070.59999999998</v>
      </c>
      <c r="H32" s="231"/>
      <c r="I32" s="231">
        <f>SUM(I33:I37)</f>
        <v>0</v>
      </c>
      <c r="J32" s="231"/>
      <c r="K32" s="231">
        <f>SUM(K33:K37)</f>
        <v>288070.59999999998</v>
      </c>
      <c r="L32" s="231"/>
      <c r="M32" s="231">
        <f>SUM(M33:M37)</f>
        <v>348565.42599999998</v>
      </c>
      <c r="N32" s="230"/>
      <c r="O32" s="230">
        <f>SUM(O33:O37)</f>
        <v>0</v>
      </c>
      <c r="P32" s="230"/>
      <c r="Q32" s="230">
        <f>SUM(Q33:Q37)</f>
        <v>0</v>
      </c>
      <c r="R32" s="231"/>
      <c r="S32" s="231"/>
      <c r="T32" s="232"/>
      <c r="U32" s="226"/>
      <c r="V32" s="226">
        <f>SUM(V33:V37)</f>
        <v>0</v>
      </c>
      <c r="W32" s="226"/>
      <c r="X32" s="226"/>
      <c r="Y32" s="226"/>
      <c r="AG32" t="s">
        <v>160</v>
      </c>
    </row>
    <row r="33" spans="1:60" outlineLevel="1" x14ac:dyDescent="0.25">
      <c r="A33" s="241">
        <v>13</v>
      </c>
      <c r="B33" s="242" t="s">
        <v>161</v>
      </c>
      <c r="C33" s="249" t="s">
        <v>162</v>
      </c>
      <c r="D33" s="243" t="s">
        <v>163</v>
      </c>
      <c r="E33" s="244">
        <v>10.9</v>
      </c>
      <c r="F33" s="245">
        <v>6820</v>
      </c>
      <c r="G33" s="246">
        <f>ROUND(E33*F33,2)</f>
        <v>74338</v>
      </c>
      <c r="H33" s="245">
        <v>0</v>
      </c>
      <c r="I33" s="246">
        <f>ROUND(E33*H33,2)</f>
        <v>0</v>
      </c>
      <c r="J33" s="245">
        <v>6820</v>
      </c>
      <c r="K33" s="246">
        <f>ROUND(E33*J33,2)</f>
        <v>74338</v>
      </c>
      <c r="L33" s="246">
        <v>21</v>
      </c>
      <c r="M33" s="246">
        <f>G33*(1+L33/100)</f>
        <v>89948.98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164</v>
      </c>
      <c r="T33" s="247" t="s">
        <v>165</v>
      </c>
      <c r="U33" s="221">
        <v>0</v>
      </c>
      <c r="V33" s="221">
        <f>ROUND(E33*U33,2)</f>
        <v>0</v>
      </c>
      <c r="W33" s="221"/>
      <c r="X33" s="221" t="s">
        <v>166</v>
      </c>
      <c r="Y33" s="221" t="s">
        <v>167</v>
      </c>
      <c r="Z33" s="210"/>
      <c r="AA33" s="210"/>
      <c r="AB33" s="210"/>
      <c r="AC33" s="210"/>
      <c r="AD33" s="210"/>
      <c r="AE33" s="210"/>
      <c r="AF33" s="210"/>
      <c r="AG33" s="210" t="s">
        <v>168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34">
        <v>14</v>
      </c>
      <c r="B34" s="235" t="s">
        <v>169</v>
      </c>
      <c r="C34" s="250" t="s">
        <v>170</v>
      </c>
      <c r="D34" s="236" t="s">
        <v>163</v>
      </c>
      <c r="E34" s="237">
        <v>10.9</v>
      </c>
      <c r="F34" s="238">
        <v>2790</v>
      </c>
      <c r="G34" s="239">
        <f>ROUND(E34*F34,2)</f>
        <v>30411</v>
      </c>
      <c r="H34" s="238">
        <v>0</v>
      </c>
      <c r="I34" s="239">
        <f>ROUND(E34*H34,2)</f>
        <v>0</v>
      </c>
      <c r="J34" s="238">
        <v>2790</v>
      </c>
      <c r="K34" s="239">
        <f>ROUND(E34*J34,2)</f>
        <v>30411</v>
      </c>
      <c r="L34" s="239">
        <v>21</v>
      </c>
      <c r="M34" s="239">
        <f>G34*(1+L34/100)</f>
        <v>36797.31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9"/>
      <c r="S34" s="239" t="s">
        <v>164</v>
      </c>
      <c r="T34" s="240" t="s">
        <v>165</v>
      </c>
      <c r="U34" s="221">
        <v>0</v>
      </c>
      <c r="V34" s="221">
        <f>ROUND(E34*U34,2)</f>
        <v>0</v>
      </c>
      <c r="W34" s="221"/>
      <c r="X34" s="221" t="s">
        <v>166</v>
      </c>
      <c r="Y34" s="221" t="s">
        <v>167</v>
      </c>
      <c r="Z34" s="210"/>
      <c r="AA34" s="210"/>
      <c r="AB34" s="210"/>
      <c r="AC34" s="210"/>
      <c r="AD34" s="210"/>
      <c r="AE34" s="210"/>
      <c r="AF34" s="210"/>
      <c r="AG34" s="210" t="s">
        <v>168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18"/>
      <c r="B35" s="219"/>
      <c r="C35" s="251" t="s">
        <v>182</v>
      </c>
      <c r="D35" s="222"/>
      <c r="E35" s="223">
        <v>10.9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0"/>
      <c r="AA35" s="210"/>
      <c r="AB35" s="210"/>
      <c r="AC35" s="210"/>
      <c r="AD35" s="210"/>
      <c r="AE35" s="210"/>
      <c r="AF35" s="210"/>
      <c r="AG35" s="210" t="s">
        <v>172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34">
        <v>15</v>
      </c>
      <c r="B36" s="235" t="s">
        <v>173</v>
      </c>
      <c r="C36" s="250" t="s">
        <v>174</v>
      </c>
      <c r="D36" s="236" t="s">
        <v>163</v>
      </c>
      <c r="E36" s="237">
        <v>40.92</v>
      </c>
      <c r="F36" s="238">
        <v>4480</v>
      </c>
      <c r="G36" s="239">
        <f>ROUND(E36*F36,2)</f>
        <v>183321.60000000001</v>
      </c>
      <c r="H36" s="238">
        <v>0</v>
      </c>
      <c r="I36" s="239">
        <f>ROUND(E36*H36,2)</f>
        <v>0</v>
      </c>
      <c r="J36" s="238">
        <v>4480</v>
      </c>
      <c r="K36" s="239">
        <f>ROUND(E36*J36,2)</f>
        <v>183321.60000000001</v>
      </c>
      <c r="L36" s="239">
        <v>21</v>
      </c>
      <c r="M36" s="239">
        <f>G36*(1+L36/100)</f>
        <v>221819.136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9"/>
      <c r="S36" s="239" t="s">
        <v>164</v>
      </c>
      <c r="T36" s="240" t="s">
        <v>165</v>
      </c>
      <c r="U36" s="221">
        <v>0</v>
      </c>
      <c r="V36" s="221">
        <f>ROUND(E36*U36,2)</f>
        <v>0</v>
      </c>
      <c r="W36" s="221"/>
      <c r="X36" s="221" t="s">
        <v>166</v>
      </c>
      <c r="Y36" s="221" t="s">
        <v>167</v>
      </c>
      <c r="Z36" s="210"/>
      <c r="AA36" s="210"/>
      <c r="AB36" s="210"/>
      <c r="AC36" s="210"/>
      <c r="AD36" s="210"/>
      <c r="AE36" s="210"/>
      <c r="AF36" s="210"/>
      <c r="AG36" s="210" t="s">
        <v>168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5">
      <c r="A37" s="218"/>
      <c r="B37" s="219"/>
      <c r="C37" s="251" t="s">
        <v>181</v>
      </c>
      <c r="D37" s="222"/>
      <c r="E37" s="223">
        <v>40.92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172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5">
      <c r="A38" s="227" t="s">
        <v>159</v>
      </c>
      <c r="B38" s="228" t="s">
        <v>73</v>
      </c>
      <c r="C38" s="248" t="s">
        <v>74</v>
      </c>
      <c r="D38" s="229"/>
      <c r="E38" s="230"/>
      <c r="F38" s="231"/>
      <c r="G38" s="231">
        <f>SUMIF(AG39:AG42,"&lt;&gt;NOR",G39:G42)</f>
        <v>417278.6</v>
      </c>
      <c r="H38" s="231"/>
      <c r="I38" s="231">
        <f>SUM(I39:I42)</f>
        <v>0</v>
      </c>
      <c r="J38" s="231"/>
      <c r="K38" s="231">
        <f>SUM(K39:K42)</f>
        <v>417278.6</v>
      </c>
      <c r="L38" s="231"/>
      <c r="M38" s="231">
        <f>SUM(M39:M42)</f>
        <v>504907.10600000003</v>
      </c>
      <c r="N38" s="230"/>
      <c r="O38" s="230">
        <f>SUM(O39:O42)</f>
        <v>0</v>
      </c>
      <c r="P38" s="230"/>
      <c r="Q38" s="230">
        <f>SUM(Q39:Q42)</f>
        <v>0</v>
      </c>
      <c r="R38" s="231"/>
      <c r="S38" s="231"/>
      <c r="T38" s="232"/>
      <c r="U38" s="226"/>
      <c r="V38" s="226">
        <f>SUM(V39:V42)</f>
        <v>0</v>
      </c>
      <c r="W38" s="226"/>
      <c r="X38" s="226"/>
      <c r="Y38" s="226"/>
      <c r="AG38" t="s">
        <v>160</v>
      </c>
    </row>
    <row r="39" spans="1:60" outlineLevel="1" x14ac:dyDescent="0.25">
      <c r="A39" s="241">
        <v>16</v>
      </c>
      <c r="B39" s="242" t="s">
        <v>161</v>
      </c>
      <c r="C39" s="249" t="s">
        <v>162</v>
      </c>
      <c r="D39" s="243" t="s">
        <v>163</v>
      </c>
      <c r="E39" s="244">
        <v>22.9</v>
      </c>
      <c r="F39" s="245">
        <v>6820</v>
      </c>
      <c r="G39" s="246">
        <f>ROUND(E39*F39,2)</f>
        <v>156178</v>
      </c>
      <c r="H39" s="245">
        <v>0</v>
      </c>
      <c r="I39" s="246">
        <f>ROUND(E39*H39,2)</f>
        <v>0</v>
      </c>
      <c r="J39" s="245">
        <v>6820</v>
      </c>
      <c r="K39" s="246">
        <f>ROUND(E39*J39,2)</f>
        <v>156178</v>
      </c>
      <c r="L39" s="246">
        <v>21</v>
      </c>
      <c r="M39" s="246">
        <f>G39*(1+L39/100)</f>
        <v>188975.38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164</v>
      </c>
      <c r="T39" s="247" t="s">
        <v>165</v>
      </c>
      <c r="U39" s="221">
        <v>0</v>
      </c>
      <c r="V39" s="221">
        <f>ROUND(E39*U39,2)</f>
        <v>0</v>
      </c>
      <c r="W39" s="221"/>
      <c r="X39" s="221" t="s">
        <v>166</v>
      </c>
      <c r="Y39" s="221" t="s">
        <v>167</v>
      </c>
      <c r="Z39" s="210"/>
      <c r="AA39" s="210"/>
      <c r="AB39" s="210"/>
      <c r="AC39" s="210"/>
      <c r="AD39" s="210"/>
      <c r="AE39" s="210"/>
      <c r="AF39" s="210"/>
      <c r="AG39" s="210" t="s">
        <v>168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41">
        <v>17</v>
      </c>
      <c r="B40" s="242" t="s">
        <v>169</v>
      </c>
      <c r="C40" s="249" t="s">
        <v>170</v>
      </c>
      <c r="D40" s="243" t="s">
        <v>163</v>
      </c>
      <c r="E40" s="244">
        <v>22.9</v>
      </c>
      <c r="F40" s="245">
        <v>2790</v>
      </c>
      <c r="G40" s="246">
        <f>ROUND(E40*F40,2)</f>
        <v>63891</v>
      </c>
      <c r="H40" s="245">
        <v>0</v>
      </c>
      <c r="I40" s="246">
        <f>ROUND(E40*H40,2)</f>
        <v>0</v>
      </c>
      <c r="J40" s="245">
        <v>2790</v>
      </c>
      <c r="K40" s="246">
        <f>ROUND(E40*J40,2)</f>
        <v>63891</v>
      </c>
      <c r="L40" s="246">
        <v>21</v>
      </c>
      <c r="M40" s="246">
        <f>G40*(1+L40/100)</f>
        <v>77308.11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164</v>
      </c>
      <c r="T40" s="247" t="s">
        <v>165</v>
      </c>
      <c r="U40" s="221">
        <v>0</v>
      </c>
      <c r="V40" s="221">
        <f>ROUND(E40*U40,2)</f>
        <v>0</v>
      </c>
      <c r="W40" s="221"/>
      <c r="X40" s="221" t="s">
        <v>166</v>
      </c>
      <c r="Y40" s="221" t="s">
        <v>167</v>
      </c>
      <c r="Z40" s="210"/>
      <c r="AA40" s="210"/>
      <c r="AB40" s="210"/>
      <c r="AC40" s="210"/>
      <c r="AD40" s="210"/>
      <c r="AE40" s="210"/>
      <c r="AF40" s="210"/>
      <c r="AG40" s="210" t="s">
        <v>168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34">
        <v>18</v>
      </c>
      <c r="B41" s="235" t="s">
        <v>173</v>
      </c>
      <c r="C41" s="250" t="s">
        <v>174</v>
      </c>
      <c r="D41" s="236" t="s">
        <v>163</v>
      </c>
      <c r="E41" s="237">
        <v>44.02</v>
      </c>
      <c r="F41" s="238">
        <v>4480</v>
      </c>
      <c r="G41" s="239">
        <f>ROUND(E41*F41,2)</f>
        <v>197209.60000000001</v>
      </c>
      <c r="H41" s="238">
        <v>0</v>
      </c>
      <c r="I41" s="239">
        <f>ROUND(E41*H41,2)</f>
        <v>0</v>
      </c>
      <c r="J41" s="238">
        <v>4480</v>
      </c>
      <c r="K41" s="239">
        <f>ROUND(E41*J41,2)</f>
        <v>197209.60000000001</v>
      </c>
      <c r="L41" s="239">
        <v>21</v>
      </c>
      <c r="M41" s="239">
        <f>G41*(1+L41/100)</f>
        <v>238623.61600000001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164</v>
      </c>
      <c r="T41" s="240" t="s">
        <v>165</v>
      </c>
      <c r="U41" s="221">
        <v>0</v>
      </c>
      <c r="V41" s="221">
        <f>ROUND(E41*U41,2)</f>
        <v>0</v>
      </c>
      <c r="W41" s="221"/>
      <c r="X41" s="221" t="s">
        <v>166</v>
      </c>
      <c r="Y41" s="221" t="s">
        <v>167</v>
      </c>
      <c r="Z41" s="210"/>
      <c r="AA41" s="210"/>
      <c r="AB41" s="210"/>
      <c r="AC41" s="210"/>
      <c r="AD41" s="210"/>
      <c r="AE41" s="210"/>
      <c r="AF41" s="210"/>
      <c r="AG41" s="210" t="s">
        <v>168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5">
      <c r="A42" s="218"/>
      <c r="B42" s="219"/>
      <c r="C42" s="251" t="s">
        <v>183</v>
      </c>
      <c r="D42" s="222"/>
      <c r="E42" s="223">
        <v>44.02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0"/>
      <c r="AA42" s="210"/>
      <c r="AB42" s="210"/>
      <c r="AC42" s="210"/>
      <c r="AD42" s="210"/>
      <c r="AE42" s="210"/>
      <c r="AF42" s="210"/>
      <c r="AG42" s="210" t="s">
        <v>172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227" t="s">
        <v>159</v>
      </c>
      <c r="B43" s="228" t="s">
        <v>75</v>
      </c>
      <c r="C43" s="248" t="s">
        <v>76</v>
      </c>
      <c r="D43" s="229"/>
      <c r="E43" s="230"/>
      <c r="F43" s="231"/>
      <c r="G43" s="231">
        <f>SUMIF(AG44:AG47,"&lt;&gt;NOR",G44:G47)</f>
        <v>197722.4</v>
      </c>
      <c r="H43" s="231"/>
      <c r="I43" s="231">
        <f>SUM(I44:I47)</f>
        <v>0</v>
      </c>
      <c r="J43" s="231"/>
      <c r="K43" s="231">
        <f>SUM(K44:K47)</f>
        <v>197722.4</v>
      </c>
      <c r="L43" s="231"/>
      <c r="M43" s="231">
        <f>SUM(M44:M47)</f>
        <v>239244.10399999999</v>
      </c>
      <c r="N43" s="230"/>
      <c r="O43" s="230">
        <f>SUM(O44:O47)</f>
        <v>0</v>
      </c>
      <c r="P43" s="230"/>
      <c r="Q43" s="230">
        <f>SUM(Q44:Q47)</f>
        <v>0</v>
      </c>
      <c r="R43" s="231"/>
      <c r="S43" s="231"/>
      <c r="T43" s="232"/>
      <c r="U43" s="226"/>
      <c r="V43" s="226">
        <f>SUM(V44:V47)</f>
        <v>0</v>
      </c>
      <c r="W43" s="226"/>
      <c r="X43" s="226"/>
      <c r="Y43" s="226"/>
      <c r="AG43" t="s">
        <v>160</v>
      </c>
    </row>
    <row r="44" spans="1:60" outlineLevel="1" x14ac:dyDescent="0.25">
      <c r="A44" s="241">
        <v>19</v>
      </c>
      <c r="B44" s="242" t="s">
        <v>161</v>
      </c>
      <c r="C44" s="249" t="s">
        <v>162</v>
      </c>
      <c r="D44" s="243" t="s">
        <v>163</v>
      </c>
      <c r="E44" s="244">
        <v>5.2</v>
      </c>
      <c r="F44" s="245">
        <v>6820</v>
      </c>
      <c r="G44" s="246">
        <f>ROUND(E44*F44,2)</f>
        <v>35464</v>
      </c>
      <c r="H44" s="245">
        <v>0</v>
      </c>
      <c r="I44" s="246">
        <f>ROUND(E44*H44,2)</f>
        <v>0</v>
      </c>
      <c r="J44" s="245">
        <v>6820</v>
      </c>
      <c r="K44" s="246">
        <f>ROUND(E44*J44,2)</f>
        <v>35464</v>
      </c>
      <c r="L44" s="246">
        <v>21</v>
      </c>
      <c r="M44" s="246">
        <f>G44*(1+L44/100)</f>
        <v>42911.44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164</v>
      </c>
      <c r="T44" s="247" t="s">
        <v>165</v>
      </c>
      <c r="U44" s="221">
        <v>0</v>
      </c>
      <c r="V44" s="221">
        <f>ROUND(E44*U44,2)</f>
        <v>0</v>
      </c>
      <c r="W44" s="221"/>
      <c r="X44" s="221" t="s">
        <v>166</v>
      </c>
      <c r="Y44" s="221" t="s">
        <v>167</v>
      </c>
      <c r="Z44" s="210"/>
      <c r="AA44" s="210"/>
      <c r="AB44" s="210"/>
      <c r="AC44" s="210"/>
      <c r="AD44" s="210"/>
      <c r="AE44" s="210"/>
      <c r="AF44" s="210"/>
      <c r="AG44" s="210" t="s">
        <v>168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41">
        <v>20</v>
      </c>
      <c r="B45" s="242" t="s">
        <v>169</v>
      </c>
      <c r="C45" s="249" t="s">
        <v>170</v>
      </c>
      <c r="D45" s="243" t="s">
        <v>163</v>
      </c>
      <c r="E45" s="244">
        <v>5.2</v>
      </c>
      <c r="F45" s="245">
        <v>2790</v>
      </c>
      <c r="G45" s="246">
        <f>ROUND(E45*F45,2)</f>
        <v>14508</v>
      </c>
      <c r="H45" s="245">
        <v>0</v>
      </c>
      <c r="I45" s="246">
        <f>ROUND(E45*H45,2)</f>
        <v>0</v>
      </c>
      <c r="J45" s="245">
        <v>2790</v>
      </c>
      <c r="K45" s="246">
        <f>ROUND(E45*J45,2)</f>
        <v>14508</v>
      </c>
      <c r="L45" s="246">
        <v>21</v>
      </c>
      <c r="M45" s="246">
        <f>G45*(1+L45/100)</f>
        <v>17554.68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164</v>
      </c>
      <c r="T45" s="247" t="s">
        <v>165</v>
      </c>
      <c r="U45" s="221">
        <v>0</v>
      </c>
      <c r="V45" s="221">
        <f>ROUND(E45*U45,2)</f>
        <v>0</v>
      </c>
      <c r="W45" s="221"/>
      <c r="X45" s="221" t="s">
        <v>166</v>
      </c>
      <c r="Y45" s="221" t="s">
        <v>167</v>
      </c>
      <c r="Z45" s="210"/>
      <c r="AA45" s="210"/>
      <c r="AB45" s="210"/>
      <c r="AC45" s="210"/>
      <c r="AD45" s="210"/>
      <c r="AE45" s="210"/>
      <c r="AF45" s="210"/>
      <c r="AG45" s="210" t="s">
        <v>168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34">
        <v>21</v>
      </c>
      <c r="B46" s="235" t="s">
        <v>173</v>
      </c>
      <c r="C46" s="250" t="s">
        <v>174</v>
      </c>
      <c r="D46" s="236" t="s">
        <v>163</v>
      </c>
      <c r="E46" s="237">
        <v>32.979999999999997</v>
      </c>
      <c r="F46" s="238">
        <v>4480</v>
      </c>
      <c r="G46" s="239">
        <f>ROUND(E46*F46,2)</f>
        <v>147750.39999999999</v>
      </c>
      <c r="H46" s="238">
        <v>0</v>
      </c>
      <c r="I46" s="239">
        <f>ROUND(E46*H46,2)</f>
        <v>0</v>
      </c>
      <c r="J46" s="238">
        <v>4480</v>
      </c>
      <c r="K46" s="239">
        <f>ROUND(E46*J46,2)</f>
        <v>147750.39999999999</v>
      </c>
      <c r="L46" s="239">
        <v>21</v>
      </c>
      <c r="M46" s="239">
        <f>G46*(1+L46/100)</f>
        <v>178777.984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/>
      <c r="S46" s="239" t="s">
        <v>164</v>
      </c>
      <c r="T46" s="240" t="s">
        <v>165</v>
      </c>
      <c r="U46" s="221">
        <v>0</v>
      </c>
      <c r="V46" s="221">
        <f>ROUND(E46*U46,2)</f>
        <v>0</v>
      </c>
      <c r="W46" s="221"/>
      <c r="X46" s="221" t="s">
        <v>166</v>
      </c>
      <c r="Y46" s="221" t="s">
        <v>167</v>
      </c>
      <c r="Z46" s="210"/>
      <c r="AA46" s="210"/>
      <c r="AB46" s="210"/>
      <c r="AC46" s="210"/>
      <c r="AD46" s="210"/>
      <c r="AE46" s="210"/>
      <c r="AF46" s="210"/>
      <c r="AG46" s="210" t="s">
        <v>168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5">
      <c r="A47" s="218"/>
      <c r="B47" s="219"/>
      <c r="C47" s="251" t="s">
        <v>184</v>
      </c>
      <c r="D47" s="222"/>
      <c r="E47" s="223">
        <v>32.979999999999997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0"/>
      <c r="AA47" s="210"/>
      <c r="AB47" s="210"/>
      <c r="AC47" s="210"/>
      <c r="AD47" s="210"/>
      <c r="AE47" s="210"/>
      <c r="AF47" s="210"/>
      <c r="AG47" s="210" t="s">
        <v>172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5">
      <c r="A48" s="227" t="s">
        <v>159</v>
      </c>
      <c r="B48" s="228" t="s">
        <v>77</v>
      </c>
      <c r="C48" s="248" t="s">
        <v>78</v>
      </c>
      <c r="D48" s="229"/>
      <c r="E48" s="230"/>
      <c r="F48" s="231"/>
      <c r="G48" s="231">
        <f>SUMIF(AG49:AG52,"&lt;&gt;NOR",G49:G52)</f>
        <v>270127.8</v>
      </c>
      <c r="H48" s="231"/>
      <c r="I48" s="231">
        <f>SUM(I49:I52)</f>
        <v>0</v>
      </c>
      <c r="J48" s="231"/>
      <c r="K48" s="231">
        <f>SUM(K49:K52)</f>
        <v>270127.8</v>
      </c>
      <c r="L48" s="231"/>
      <c r="M48" s="231">
        <f>SUM(M49:M52)</f>
        <v>326854.63799999998</v>
      </c>
      <c r="N48" s="230"/>
      <c r="O48" s="230">
        <f>SUM(O49:O52)</f>
        <v>0</v>
      </c>
      <c r="P48" s="230"/>
      <c r="Q48" s="230">
        <f>SUM(Q49:Q52)</f>
        <v>0</v>
      </c>
      <c r="R48" s="231"/>
      <c r="S48" s="231"/>
      <c r="T48" s="232"/>
      <c r="U48" s="226"/>
      <c r="V48" s="226">
        <f>SUM(V49:V52)</f>
        <v>0</v>
      </c>
      <c r="W48" s="226"/>
      <c r="X48" s="226"/>
      <c r="Y48" s="226"/>
      <c r="AG48" t="s">
        <v>160</v>
      </c>
    </row>
    <row r="49" spans="1:60" outlineLevel="1" x14ac:dyDescent="0.25">
      <c r="A49" s="241">
        <v>22</v>
      </c>
      <c r="B49" s="242" t="s">
        <v>161</v>
      </c>
      <c r="C49" s="249" t="s">
        <v>162</v>
      </c>
      <c r="D49" s="243" t="s">
        <v>163</v>
      </c>
      <c r="E49" s="244">
        <v>9.9</v>
      </c>
      <c r="F49" s="245">
        <v>6820</v>
      </c>
      <c r="G49" s="246">
        <f>ROUND(E49*F49,2)</f>
        <v>67518</v>
      </c>
      <c r="H49" s="245">
        <v>0</v>
      </c>
      <c r="I49" s="246">
        <f>ROUND(E49*H49,2)</f>
        <v>0</v>
      </c>
      <c r="J49" s="245">
        <v>6820</v>
      </c>
      <c r="K49" s="246">
        <f>ROUND(E49*J49,2)</f>
        <v>67518</v>
      </c>
      <c r="L49" s="246">
        <v>21</v>
      </c>
      <c r="M49" s="246">
        <f>G49*(1+L49/100)</f>
        <v>81696.78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/>
      <c r="S49" s="246" t="s">
        <v>164</v>
      </c>
      <c r="T49" s="247" t="s">
        <v>165</v>
      </c>
      <c r="U49" s="221">
        <v>0</v>
      </c>
      <c r="V49" s="221">
        <f>ROUND(E49*U49,2)</f>
        <v>0</v>
      </c>
      <c r="W49" s="221"/>
      <c r="X49" s="221" t="s">
        <v>166</v>
      </c>
      <c r="Y49" s="221" t="s">
        <v>167</v>
      </c>
      <c r="Z49" s="210"/>
      <c r="AA49" s="210"/>
      <c r="AB49" s="210"/>
      <c r="AC49" s="210"/>
      <c r="AD49" s="210"/>
      <c r="AE49" s="210"/>
      <c r="AF49" s="210"/>
      <c r="AG49" s="210" t="s">
        <v>168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1">
        <v>23</v>
      </c>
      <c r="B50" s="242" t="s">
        <v>169</v>
      </c>
      <c r="C50" s="249" t="s">
        <v>170</v>
      </c>
      <c r="D50" s="243" t="s">
        <v>163</v>
      </c>
      <c r="E50" s="244">
        <v>9.9</v>
      </c>
      <c r="F50" s="245">
        <v>2790</v>
      </c>
      <c r="G50" s="246">
        <f>ROUND(E50*F50,2)</f>
        <v>27621</v>
      </c>
      <c r="H50" s="245">
        <v>0</v>
      </c>
      <c r="I50" s="246">
        <f>ROUND(E50*H50,2)</f>
        <v>0</v>
      </c>
      <c r="J50" s="245">
        <v>2790</v>
      </c>
      <c r="K50" s="246">
        <f>ROUND(E50*J50,2)</f>
        <v>27621</v>
      </c>
      <c r="L50" s="246">
        <v>21</v>
      </c>
      <c r="M50" s="246">
        <f>G50*(1+L50/100)</f>
        <v>33421.409999999996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/>
      <c r="S50" s="246" t="s">
        <v>164</v>
      </c>
      <c r="T50" s="247" t="s">
        <v>165</v>
      </c>
      <c r="U50" s="221">
        <v>0</v>
      </c>
      <c r="V50" s="221">
        <f>ROUND(E50*U50,2)</f>
        <v>0</v>
      </c>
      <c r="W50" s="221"/>
      <c r="X50" s="221" t="s">
        <v>166</v>
      </c>
      <c r="Y50" s="221" t="s">
        <v>167</v>
      </c>
      <c r="Z50" s="210"/>
      <c r="AA50" s="210"/>
      <c r="AB50" s="210"/>
      <c r="AC50" s="210"/>
      <c r="AD50" s="210"/>
      <c r="AE50" s="210"/>
      <c r="AF50" s="210"/>
      <c r="AG50" s="210" t="s">
        <v>168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34">
        <v>24</v>
      </c>
      <c r="B51" s="235" t="s">
        <v>173</v>
      </c>
      <c r="C51" s="250" t="s">
        <v>174</v>
      </c>
      <c r="D51" s="236" t="s">
        <v>163</v>
      </c>
      <c r="E51" s="237">
        <v>39.06</v>
      </c>
      <c r="F51" s="238">
        <v>4480</v>
      </c>
      <c r="G51" s="239">
        <f>ROUND(E51*F51,2)</f>
        <v>174988.79999999999</v>
      </c>
      <c r="H51" s="238">
        <v>0</v>
      </c>
      <c r="I51" s="239">
        <f>ROUND(E51*H51,2)</f>
        <v>0</v>
      </c>
      <c r="J51" s="238">
        <v>4480</v>
      </c>
      <c r="K51" s="239">
        <f>ROUND(E51*J51,2)</f>
        <v>174988.79999999999</v>
      </c>
      <c r="L51" s="239">
        <v>21</v>
      </c>
      <c r="M51" s="239">
        <f>G51*(1+L51/100)</f>
        <v>211736.44799999997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9"/>
      <c r="S51" s="239" t="s">
        <v>164</v>
      </c>
      <c r="T51" s="240" t="s">
        <v>165</v>
      </c>
      <c r="U51" s="221">
        <v>0</v>
      </c>
      <c r="V51" s="221">
        <f>ROUND(E51*U51,2)</f>
        <v>0</v>
      </c>
      <c r="W51" s="221"/>
      <c r="X51" s="221" t="s">
        <v>166</v>
      </c>
      <c r="Y51" s="221" t="s">
        <v>167</v>
      </c>
      <c r="Z51" s="210"/>
      <c r="AA51" s="210"/>
      <c r="AB51" s="210"/>
      <c r="AC51" s="210"/>
      <c r="AD51" s="210"/>
      <c r="AE51" s="210"/>
      <c r="AF51" s="210"/>
      <c r="AG51" s="210" t="s">
        <v>168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5">
      <c r="A52" s="218"/>
      <c r="B52" s="219"/>
      <c r="C52" s="251" t="s">
        <v>185</v>
      </c>
      <c r="D52" s="222"/>
      <c r="E52" s="223">
        <v>39.06</v>
      </c>
      <c r="F52" s="221"/>
      <c r="G52" s="221"/>
      <c r="H52" s="221"/>
      <c r="I52" s="221"/>
      <c r="J52" s="221"/>
      <c r="K52" s="221"/>
      <c r="L52" s="221"/>
      <c r="M52" s="221"/>
      <c r="N52" s="220"/>
      <c r="O52" s="220"/>
      <c r="P52" s="220"/>
      <c r="Q52" s="220"/>
      <c r="R52" s="221"/>
      <c r="S52" s="221"/>
      <c r="T52" s="221"/>
      <c r="U52" s="221"/>
      <c r="V52" s="221"/>
      <c r="W52" s="221"/>
      <c r="X52" s="221"/>
      <c r="Y52" s="221"/>
      <c r="Z52" s="210"/>
      <c r="AA52" s="210"/>
      <c r="AB52" s="210"/>
      <c r="AC52" s="210"/>
      <c r="AD52" s="210"/>
      <c r="AE52" s="210"/>
      <c r="AF52" s="210"/>
      <c r="AG52" s="210" t="s">
        <v>172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5">
      <c r="A53" s="227" t="s">
        <v>159</v>
      </c>
      <c r="B53" s="228" t="s">
        <v>79</v>
      </c>
      <c r="C53" s="248" t="s">
        <v>80</v>
      </c>
      <c r="D53" s="229"/>
      <c r="E53" s="230"/>
      <c r="F53" s="231"/>
      <c r="G53" s="231">
        <f>SUMIF(AG54:AG57,"&lt;&gt;NOR",G54:G57)</f>
        <v>270127.8</v>
      </c>
      <c r="H53" s="231"/>
      <c r="I53" s="231">
        <f>SUM(I54:I57)</f>
        <v>0</v>
      </c>
      <c r="J53" s="231"/>
      <c r="K53" s="231">
        <f>SUM(K54:K57)</f>
        <v>270127.8</v>
      </c>
      <c r="L53" s="231"/>
      <c r="M53" s="231">
        <f>SUM(M54:M57)</f>
        <v>326854.63799999998</v>
      </c>
      <c r="N53" s="230"/>
      <c r="O53" s="230">
        <f>SUM(O54:O57)</f>
        <v>0</v>
      </c>
      <c r="P53" s="230"/>
      <c r="Q53" s="230">
        <f>SUM(Q54:Q57)</f>
        <v>0</v>
      </c>
      <c r="R53" s="231"/>
      <c r="S53" s="231"/>
      <c r="T53" s="232"/>
      <c r="U53" s="226"/>
      <c r="V53" s="226">
        <f>SUM(V54:V57)</f>
        <v>0</v>
      </c>
      <c r="W53" s="226"/>
      <c r="X53" s="226"/>
      <c r="Y53" s="226"/>
      <c r="AG53" t="s">
        <v>160</v>
      </c>
    </row>
    <row r="54" spans="1:60" outlineLevel="1" x14ac:dyDescent="0.25">
      <c r="A54" s="241">
        <v>25</v>
      </c>
      <c r="B54" s="242" t="s">
        <v>161</v>
      </c>
      <c r="C54" s="249" t="s">
        <v>162</v>
      </c>
      <c r="D54" s="243" t="s">
        <v>163</v>
      </c>
      <c r="E54" s="244">
        <v>9.9</v>
      </c>
      <c r="F54" s="245">
        <v>6820</v>
      </c>
      <c r="G54" s="246">
        <f>ROUND(E54*F54,2)</f>
        <v>67518</v>
      </c>
      <c r="H54" s="245">
        <v>0</v>
      </c>
      <c r="I54" s="246">
        <f>ROUND(E54*H54,2)</f>
        <v>0</v>
      </c>
      <c r="J54" s="245">
        <v>6820</v>
      </c>
      <c r="K54" s="246">
        <f>ROUND(E54*J54,2)</f>
        <v>67518</v>
      </c>
      <c r="L54" s="246">
        <v>21</v>
      </c>
      <c r="M54" s="246">
        <f>G54*(1+L54/100)</f>
        <v>81696.78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/>
      <c r="S54" s="246" t="s">
        <v>164</v>
      </c>
      <c r="T54" s="247" t="s">
        <v>165</v>
      </c>
      <c r="U54" s="221">
        <v>0</v>
      </c>
      <c r="V54" s="221">
        <f>ROUND(E54*U54,2)</f>
        <v>0</v>
      </c>
      <c r="W54" s="221"/>
      <c r="X54" s="221" t="s">
        <v>166</v>
      </c>
      <c r="Y54" s="221" t="s">
        <v>167</v>
      </c>
      <c r="Z54" s="210"/>
      <c r="AA54" s="210"/>
      <c r="AB54" s="210"/>
      <c r="AC54" s="210"/>
      <c r="AD54" s="210"/>
      <c r="AE54" s="210"/>
      <c r="AF54" s="210"/>
      <c r="AG54" s="210" t="s">
        <v>168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41">
        <v>26</v>
      </c>
      <c r="B55" s="242" t="s">
        <v>169</v>
      </c>
      <c r="C55" s="249" t="s">
        <v>170</v>
      </c>
      <c r="D55" s="243" t="s">
        <v>163</v>
      </c>
      <c r="E55" s="244">
        <v>9.9</v>
      </c>
      <c r="F55" s="245">
        <v>2790</v>
      </c>
      <c r="G55" s="246">
        <f>ROUND(E55*F55,2)</f>
        <v>27621</v>
      </c>
      <c r="H55" s="245">
        <v>0</v>
      </c>
      <c r="I55" s="246">
        <f>ROUND(E55*H55,2)</f>
        <v>0</v>
      </c>
      <c r="J55" s="245">
        <v>2790</v>
      </c>
      <c r="K55" s="246">
        <f>ROUND(E55*J55,2)</f>
        <v>27621</v>
      </c>
      <c r="L55" s="246">
        <v>21</v>
      </c>
      <c r="M55" s="246">
        <f>G55*(1+L55/100)</f>
        <v>33421.409999999996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6"/>
      <c r="S55" s="246" t="s">
        <v>164</v>
      </c>
      <c r="T55" s="247" t="s">
        <v>165</v>
      </c>
      <c r="U55" s="221">
        <v>0</v>
      </c>
      <c r="V55" s="221">
        <f>ROUND(E55*U55,2)</f>
        <v>0</v>
      </c>
      <c r="W55" s="221"/>
      <c r="X55" s="221" t="s">
        <v>166</v>
      </c>
      <c r="Y55" s="221" t="s">
        <v>167</v>
      </c>
      <c r="Z55" s="210"/>
      <c r="AA55" s="210"/>
      <c r="AB55" s="210"/>
      <c r="AC55" s="210"/>
      <c r="AD55" s="210"/>
      <c r="AE55" s="210"/>
      <c r="AF55" s="210"/>
      <c r="AG55" s="210" t="s">
        <v>168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34">
        <v>27</v>
      </c>
      <c r="B56" s="235" t="s">
        <v>173</v>
      </c>
      <c r="C56" s="250" t="s">
        <v>174</v>
      </c>
      <c r="D56" s="236" t="s">
        <v>163</v>
      </c>
      <c r="E56" s="237">
        <v>39.06</v>
      </c>
      <c r="F56" s="238">
        <v>4480</v>
      </c>
      <c r="G56" s="239">
        <f>ROUND(E56*F56,2)</f>
        <v>174988.79999999999</v>
      </c>
      <c r="H56" s="238">
        <v>0</v>
      </c>
      <c r="I56" s="239">
        <f>ROUND(E56*H56,2)</f>
        <v>0</v>
      </c>
      <c r="J56" s="238">
        <v>4480</v>
      </c>
      <c r="K56" s="239">
        <f>ROUND(E56*J56,2)</f>
        <v>174988.79999999999</v>
      </c>
      <c r="L56" s="239">
        <v>21</v>
      </c>
      <c r="M56" s="239">
        <f>G56*(1+L56/100)</f>
        <v>211736.44799999997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/>
      <c r="S56" s="239" t="s">
        <v>164</v>
      </c>
      <c r="T56" s="240" t="s">
        <v>165</v>
      </c>
      <c r="U56" s="221">
        <v>0</v>
      </c>
      <c r="V56" s="221">
        <f>ROUND(E56*U56,2)</f>
        <v>0</v>
      </c>
      <c r="W56" s="221"/>
      <c r="X56" s="221" t="s">
        <v>166</v>
      </c>
      <c r="Y56" s="221" t="s">
        <v>167</v>
      </c>
      <c r="Z56" s="210"/>
      <c r="AA56" s="210"/>
      <c r="AB56" s="210"/>
      <c r="AC56" s="210"/>
      <c r="AD56" s="210"/>
      <c r="AE56" s="210"/>
      <c r="AF56" s="210"/>
      <c r="AG56" s="210" t="s">
        <v>168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18"/>
      <c r="B57" s="219"/>
      <c r="C57" s="251" t="s">
        <v>185</v>
      </c>
      <c r="D57" s="222"/>
      <c r="E57" s="223">
        <v>39.06</v>
      </c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0"/>
      <c r="AA57" s="210"/>
      <c r="AB57" s="210"/>
      <c r="AC57" s="210"/>
      <c r="AD57" s="210"/>
      <c r="AE57" s="210"/>
      <c r="AF57" s="210"/>
      <c r="AG57" s="210" t="s">
        <v>172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5">
      <c r="A58" s="227" t="s">
        <v>159</v>
      </c>
      <c r="B58" s="228" t="s">
        <v>81</v>
      </c>
      <c r="C58" s="248" t="s">
        <v>82</v>
      </c>
      <c r="D58" s="229"/>
      <c r="E58" s="230"/>
      <c r="F58" s="231"/>
      <c r="G58" s="231">
        <f>SUMIF(AG59:AG62,"&lt;&gt;NOR",G59:G62)</f>
        <v>183296.8</v>
      </c>
      <c r="H58" s="231"/>
      <c r="I58" s="231">
        <f>SUM(I59:I62)</f>
        <v>0</v>
      </c>
      <c r="J58" s="231"/>
      <c r="K58" s="231">
        <f>SUM(K59:K62)</f>
        <v>183296.8</v>
      </c>
      <c r="L58" s="231"/>
      <c r="M58" s="231">
        <f>SUM(M59:M62)</f>
        <v>221789.12799999997</v>
      </c>
      <c r="N58" s="230"/>
      <c r="O58" s="230">
        <f>SUM(O59:O62)</f>
        <v>0</v>
      </c>
      <c r="P58" s="230"/>
      <c r="Q58" s="230">
        <f>SUM(Q59:Q62)</f>
        <v>0</v>
      </c>
      <c r="R58" s="231"/>
      <c r="S58" s="231"/>
      <c r="T58" s="232"/>
      <c r="U58" s="226"/>
      <c r="V58" s="226">
        <f>SUM(V59:V62)</f>
        <v>0</v>
      </c>
      <c r="W58" s="226"/>
      <c r="X58" s="226"/>
      <c r="Y58" s="226"/>
      <c r="AG58" t="s">
        <v>160</v>
      </c>
    </row>
    <row r="59" spans="1:60" outlineLevel="1" x14ac:dyDescent="0.25">
      <c r="A59" s="241">
        <v>28</v>
      </c>
      <c r="B59" s="242" t="s">
        <v>161</v>
      </c>
      <c r="C59" s="249" t="s">
        <v>162</v>
      </c>
      <c r="D59" s="243" t="s">
        <v>163</v>
      </c>
      <c r="E59" s="244">
        <v>5.2</v>
      </c>
      <c r="F59" s="245">
        <v>6820</v>
      </c>
      <c r="G59" s="246">
        <f>ROUND(E59*F59,2)</f>
        <v>35464</v>
      </c>
      <c r="H59" s="245">
        <v>0</v>
      </c>
      <c r="I59" s="246">
        <f>ROUND(E59*H59,2)</f>
        <v>0</v>
      </c>
      <c r="J59" s="245">
        <v>6820</v>
      </c>
      <c r="K59" s="246">
        <f>ROUND(E59*J59,2)</f>
        <v>35464</v>
      </c>
      <c r="L59" s="246">
        <v>21</v>
      </c>
      <c r="M59" s="246">
        <f>G59*(1+L59/100)</f>
        <v>42911.44</v>
      </c>
      <c r="N59" s="244">
        <v>0</v>
      </c>
      <c r="O59" s="244">
        <f>ROUND(E59*N59,2)</f>
        <v>0</v>
      </c>
      <c r="P59" s="244">
        <v>0</v>
      </c>
      <c r="Q59" s="244">
        <f>ROUND(E59*P59,2)</f>
        <v>0</v>
      </c>
      <c r="R59" s="246"/>
      <c r="S59" s="246" t="s">
        <v>164</v>
      </c>
      <c r="T59" s="247" t="s">
        <v>165</v>
      </c>
      <c r="U59" s="221">
        <v>0</v>
      </c>
      <c r="V59" s="221">
        <f>ROUND(E59*U59,2)</f>
        <v>0</v>
      </c>
      <c r="W59" s="221"/>
      <c r="X59" s="221" t="s">
        <v>166</v>
      </c>
      <c r="Y59" s="221" t="s">
        <v>167</v>
      </c>
      <c r="Z59" s="210"/>
      <c r="AA59" s="210"/>
      <c r="AB59" s="210"/>
      <c r="AC59" s="210"/>
      <c r="AD59" s="210"/>
      <c r="AE59" s="210"/>
      <c r="AF59" s="210"/>
      <c r="AG59" s="210" t="s">
        <v>168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41">
        <v>29</v>
      </c>
      <c r="B60" s="242" t="s">
        <v>169</v>
      </c>
      <c r="C60" s="249" t="s">
        <v>170</v>
      </c>
      <c r="D60" s="243" t="s">
        <v>163</v>
      </c>
      <c r="E60" s="244">
        <v>5.2</v>
      </c>
      <c r="F60" s="245">
        <v>2790</v>
      </c>
      <c r="G60" s="246">
        <f>ROUND(E60*F60,2)</f>
        <v>14508</v>
      </c>
      <c r="H60" s="245">
        <v>0</v>
      </c>
      <c r="I60" s="246">
        <f>ROUND(E60*H60,2)</f>
        <v>0</v>
      </c>
      <c r="J60" s="245">
        <v>2790</v>
      </c>
      <c r="K60" s="246">
        <f>ROUND(E60*J60,2)</f>
        <v>14508</v>
      </c>
      <c r="L60" s="246">
        <v>21</v>
      </c>
      <c r="M60" s="246">
        <f>G60*(1+L60/100)</f>
        <v>17554.68</v>
      </c>
      <c r="N60" s="244">
        <v>0</v>
      </c>
      <c r="O60" s="244">
        <f>ROUND(E60*N60,2)</f>
        <v>0</v>
      </c>
      <c r="P60" s="244">
        <v>0</v>
      </c>
      <c r="Q60" s="244">
        <f>ROUND(E60*P60,2)</f>
        <v>0</v>
      </c>
      <c r="R60" s="246"/>
      <c r="S60" s="246" t="s">
        <v>164</v>
      </c>
      <c r="T60" s="247" t="s">
        <v>165</v>
      </c>
      <c r="U60" s="221">
        <v>0</v>
      </c>
      <c r="V60" s="221">
        <f>ROUND(E60*U60,2)</f>
        <v>0</v>
      </c>
      <c r="W60" s="221"/>
      <c r="X60" s="221" t="s">
        <v>166</v>
      </c>
      <c r="Y60" s="221" t="s">
        <v>167</v>
      </c>
      <c r="Z60" s="210"/>
      <c r="AA60" s="210"/>
      <c r="AB60" s="210"/>
      <c r="AC60" s="210"/>
      <c r="AD60" s="210"/>
      <c r="AE60" s="210"/>
      <c r="AF60" s="210"/>
      <c r="AG60" s="210" t="s">
        <v>168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34">
        <v>30</v>
      </c>
      <c r="B61" s="235" t="s">
        <v>173</v>
      </c>
      <c r="C61" s="250" t="s">
        <v>174</v>
      </c>
      <c r="D61" s="236" t="s">
        <v>163</v>
      </c>
      <c r="E61" s="237">
        <v>29.76</v>
      </c>
      <c r="F61" s="238">
        <v>4480</v>
      </c>
      <c r="G61" s="239">
        <f>ROUND(E61*F61,2)</f>
        <v>133324.79999999999</v>
      </c>
      <c r="H61" s="238">
        <v>0</v>
      </c>
      <c r="I61" s="239">
        <f>ROUND(E61*H61,2)</f>
        <v>0</v>
      </c>
      <c r="J61" s="238">
        <v>4480</v>
      </c>
      <c r="K61" s="239">
        <f>ROUND(E61*J61,2)</f>
        <v>133324.79999999999</v>
      </c>
      <c r="L61" s="239">
        <v>21</v>
      </c>
      <c r="M61" s="239">
        <f>G61*(1+L61/100)</f>
        <v>161323.00799999997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9"/>
      <c r="S61" s="239" t="s">
        <v>164</v>
      </c>
      <c r="T61" s="240" t="s">
        <v>165</v>
      </c>
      <c r="U61" s="221">
        <v>0</v>
      </c>
      <c r="V61" s="221">
        <f>ROUND(E61*U61,2)</f>
        <v>0</v>
      </c>
      <c r="W61" s="221"/>
      <c r="X61" s="221" t="s">
        <v>166</v>
      </c>
      <c r="Y61" s="221" t="s">
        <v>167</v>
      </c>
      <c r="Z61" s="210"/>
      <c r="AA61" s="210"/>
      <c r="AB61" s="210"/>
      <c r="AC61" s="210"/>
      <c r="AD61" s="210"/>
      <c r="AE61" s="210"/>
      <c r="AF61" s="210"/>
      <c r="AG61" s="210" t="s">
        <v>168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5">
      <c r="A62" s="218"/>
      <c r="B62" s="219"/>
      <c r="C62" s="251" t="s">
        <v>186</v>
      </c>
      <c r="D62" s="222"/>
      <c r="E62" s="223">
        <v>29.76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172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5">
      <c r="A63" s="227" t="s">
        <v>159</v>
      </c>
      <c r="B63" s="228" t="s">
        <v>83</v>
      </c>
      <c r="C63" s="248" t="s">
        <v>84</v>
      </c>
      <c r="D63" s="229"/>
      <c r="E63" s="230"/>
      <c r="F63" s="231"/>
      <c r="G63" s="231">
        <f>SUMIF(AG64:AG67,"&lt;&gt;NOR",G64:G67)</f>
        <v>278370.7</v>
      </c>
      <c r="H63" s="231"/>
      <c r="I63" s="231">
        <f>SUM(I64:I67)</f>
        <v>0</v>
      </c>
      <c r="J63" s="231"/>
      <c r="K63" s="231">
        <f>SUM(K64:K67)</f>
        <v>278370.7</v>
      </c>
      <c r="L63" s="231"/>
      <c r="M63" s="231">
        <f>SUM(M64:M67)</f>
        <v>336828.54699999996</v>
      </c>
      <c r="N63" s="230"/>
      <c r="O63" s="230">
        <f>SUM(O64:O67)</f>
        <v>0</v>
      </c>
      <c r="P63" s="230"/>
      <c r="Q63" s="230">
        <f>SUM(Q64:Q67)</f>
        <v>0</v>
      </c>
      <c r="R63" s="231"/>
      <c r="S63" s="231"/>
      <c r="T63" s="232"/>
      <c r="U63" s="226"/>
      <c r="V63" s="226">
        <f>SUM(V64:V67)</f>
        <v>0</v>
      </c>
      <c r="W63" s="226"/>
      <c r="X63" s="226"/>
      <c r="Y63" s="226"/>
      <c r="AG63" t="s">
        <v>160</v>
      </c>
    </row>
    <row r="64" spans="1:60" outlineLevel="1" x14ac:dyDescent="0.25">
      <c r="A64" s="241">
        <v>31</v>
      </c>
      <c r="B64" s="242" t="s">
        <v>161</v>
      </c>
      <c r="C64" s="249" t="s">
        <v>162</v>
      </c>
      <c r="D64" s="243" t="s">
        <v>163</v>
      </c>
      <c r="E64" s="244">
        <v>4.1100000000000003</v>
      </c>
      <c r="F64" s="245">
        <v>6820</v>
      </c>
      <c r="G64" s="246">
        <f>ROUND(E64*F64,2)</f>
        <v>28030.2</v>
      </c>
      <c r="H64" s="245">
        <v>0</v>
      </c>
      <c r="I64" s="246">
        <f>ROUND(E64*H64,2)</f>
        <v>0</v>
      </c>
      <c r="J64" s="245">
        <v>6820</v>
      </c>
      <c r="K64" s="246">
        <f>ROUND(E64*J64,2)</f>
        <v>28030.2</v>
      </c>
      <c r="L64" s="246">
        <v>21</v>
      </c>
      <c r="M64" s="246">
        <f>G64*(1+L64/100)</f>
        <v>33916.542000000001</v>
      </c>
      <c r="N64" s="244">
        <v>0</v>
      </c>
      <c r="O64" s="244">
        <f>ROUND(E64*N64,2)</f>
        <v>0</v>
      </c>
      <c r="P64" s="244">
        <v>0</v>
      </c>
      <c r="Q64" s="244">
        <f>ROUND(E64*P64,2)</f>
        <v>0</v>
      </c>
      <c r="R64" s="246"/>
      <c r="S64" s="246" t="s">
        <v>164</v>
      </c>
      <c r="T64" s="247" t="s">
        <v>165</v>
      </c>
      <c r="U64" s="221">
        <v>0</v>
      </c>
      <c r="V64" s="221">
        <f>ROUND(E64*U64,2)</f>
        <v>0</v>
      </c>
      <c r="W64" s="221"/>
      <c r="X64" s="221" t="s">
        <v>166</v>
      </c>
      <c r="Y64" s="221" t="s">
        <v>167</v>
      </c>
      <c r="Z64" s="210"/>
      <c r="AA64" s="210"/>
      <c r="AB64" s="210"/>
      <c r="AC64" s="210"/>
      <c r="AD64" s="210"/>
      <c r="AE64" s="210"/>
      <c r="AF64" s="210"/>
      <c r="AG64" s="210" t="s">
        <v>168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41">
        <v>32</v>
      </c>
      <c r="B65" s="242" t="s">
        <v>169</v>
      </c>
      <c r="C65" s="249" t="s">
        <v>170</v>
      </c>
      <c r="D65" s="243" t="s">
        <v>163</v>
      </c>
      <c r="E65" s="244">
        <v>4.1100000000000003</v>
      </c>
      <c r="F65" s="245">
        <v>2790</v>
      </c>
      <c r="G65" s="246">
        <f>ROUND(E65*F65,2)</f>
        <v>11466.9</v>
      </c>
      <c r="H65" s="245">
        <v>0</v>
      </c>
      <c r="I65" s="246">
        <f>ROUND(E65*H65,2)</f>
        <v>0</v>
      </c>
      <c r="J65" s="245">
        <v>2790</v>
      </c>
      <c r="K65" s="246">
        <f>ROUND(E65*J65,2)</f>
        <v>11466.9</v>
      </c>
      <c r="L65" s="246">
        <v>21</v>
      </c>
      <c r="M65" s="246">
        <f>G65*(1+L65/100)</f>
        <v>13874.948999999999</v>
      </c>
      <c r="N65" s="244">
        <v>0</v>
      </c>
      <c r="O65" s="244">
        <f>ROUND(E65*N65,2)</f>
        <v>0</v>
      </c>
      <c r="P65" s="244">
        <v>0</v>
      </c>
      <c r="Q65" s="244">
        <f>ROUND(E65*P65,2)</f>
        <v>0</v>
      </c>
      <c r="R65" s="246"/>
      <c r="S65" s="246" t="s">
        <v>164</v>
      </c>
      <c r="T65" s="247" t="s">
        <v>165</v>
      </c>
      <c r="U65" s="221">
        <v>0</v>
      </c>
      <c r="V65" s="221">
        <f>ROUND(E65*U65,2)</f>
        <v>0</v>
      </c>
      <c r="W65" s="221"/>
      <c r="X65" s="221" t="s">
        <v>166</v>
      </c>
      <c r="Y65" s="221" t="s">
        <v>167</v>
      </c>
      <c r="Z65" s="210"/>
      <c r="AA65" s="210"/>
      <c r="AB65" s="210"/>
      <c r="AC65" s="210"/>
      <c r="AD65" s="210"/>
      <c r="AE65" s="210"/>
      <c r="AF65" s="210"/>
      <c r="AG65" s="210" t="s">
        <v>168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34">
        <v>33</v>
      </c>
      <c r="B66" s="235" t="s">
        <v>173</v>
      </c>
      <c r="C66" s="250" t="s">
        <v>174</v>
      </c>
      <c r="D66" s="236" t="s">
        <v>163</v>
      </c>
      <c r="E66" s="237">
        <v>53.32</v>
      </c>
      <c r="F66" s="238">
        <v>4480</v>
      </c>
      <c r="G66" s="239">
        <f>ROUND(E66*F66,2)</f>
        <v>238873.60000000001</v>
      </c>
      <c r="H66" s="238">
        <v>0</v>
      </c>
      <c r="I66" s="239">
        <f>ROUND(E66*H66,2)</f>
        <v>0</v>
      </c>
      <c r="J66" s="238">
        <v>4480</v>
      </c>
      <c r="K66" s="239">
        <f>ROUND(E66*J66,2)</f>
        <v>238873.60000000001</v>
      </c>
      <c r="L66" s="239">
        <v>21</v>
      </c>
      <c r="M66" s="239">
        <f>G66*(1+L66/100)</f>
        <v>289037.05599999998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9"/>
      <c r="S66" s="239" t="s">
        <v>164</v>
      </c>
      <c r="T66" s="240" t="s">
        <v>165</v>
      </c>
      <c r="U66" s="221">
        <v>0</v>
      </c>
      <c r="V66" s="221">
        <f>ROUND(E66*U66,2)</f>
        <v>0</v>
      </c>
      <c r="W66" s="221"/>
      <c r="X66" s="221" t="s">
        <v>166</v>
      </c>
      <c r="Y66" s="221" t="s">
        <v>167</v>
      </c>
      <c r="Z66" s="210"/>
      <c r="AA66" s="210"/>
      <c r="AB66" s="210"/>
      <c r="AC66" s="210"/>
      <c r="AD66" s="210"/>
      <c r="AE66" s="210"/>
      <c r="AF66" s="210"/>
      <c r="AG66" s="210" t="s">
        <v>168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5">
      <c r="A67" s="218"/>
      <c r="B67" s="219"/>
      <c r="C67" s="251" t="s">
        <v>187</v>
      </c>
      <c r="D67" s="222"/>
      <c r="E67" s="223">
        <v>53.32</v>
      </c>
      <c r="F67" s="221"/>
      <c r="G67" s="221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172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5">
      <c r="A68" s="227" t="s">
        <v>159</v>
      </c>
      <c r="B68" s="228" t="s">
        <v>85</v>
      </c>
      <c r="C68" s="248" t="s">
        <v>86</v>
      </c>
      <c r="D68" s="229"/>
      <c r="E68" s="230"/>
      <c r="F68" s="231"/>
      <c r="G68" s="231">
        <f>SUMIF(AG69:AG80,"&lt;&gt;NOR",G69:G80)</f>
        <v>0</v>
      </c>
      <c r="H68" s="231"/>
      <c r="I68" s="231">
        <f>SUM(I69:I80)</f>
        <v>0</v>
      </c>
      <c r="J68" s="231"/>
      <c r="K68" s="231">
        <f>SUM(K69:K80)</f>
        <v>0</v>
      </c>
      <c r="L68" s="231"/>
      <c r="M68" s="231">
        <f>SUM(M69:M80)</f>
        <v>0</v>
      </c>
      <c r="N68" s="230"/>
      <c r="O68" s="230">
        <f>SUM(O69:O80)</f>
        <v>0</v>
      </c>
      <c r="P68" s="230"/>
      <c r="Q68" s="230">
        <f>SUM(Q69:Q80)</f>
        <v>0</v>
      </c>
      <c r="R68" s="231"/>
      <c r="S68" s="231"/>
      <c r="T68" s="232"/>
      <c r="U68" s="226"/>
      <c r="V68" s="226">
        <f>SUM(V69:V80)</f>
        <v>0</v>
      </c>
      <c r="W68" s="226"/>
      <c r="X68" s="226"/>
      <c r="Y68" s="226"/>
      <c r="AG68" t="s">
        <v>160</v>
      </c>
    </row>
    <row r="69" spans="1:60" outlineLevel="1" x14ac:dyDescent="0.25">
      <c r="A69" s="234">
        <v>34</v>
      </c>
      <c r="B69" s="235" t="s">
        <v>161</v>
      </c>
      <c r="C69" s="250" t="s">
        <v>162</v>
      </c>
      <c r="D69" s="236" t="s">
        <v>163</v>
      </c>
      <c r="E69" s="237">
        <v>0</v>
      </c>
      <c r="F69" s="238">
        <v>2800</v>
      </c>
      <c r="G69" s="239">
        <f>ROUND(E69*F69,2)</f>
        <v>0</v>
      </c>
      <c r="H69" s="238">
        <v>0</v>
      </c>
      <c r="I69" s="239">
        <f>ROUND(E69*H69,2)</f>
        <v>0</v>
      </c>
      <c r="J69" s="238">
        <v>2800</v>
      </c>
      <c r="K69" s="239">
        <f>ROUND(E69*J69,2)</f>
        <v>0</v>
      </c>
      <c r="L69" s="239">
        <v>21</v>
      </c>
      <c r="M69" s="239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9"/>
      <c r="S69" s="239" t="s">
        <v>164</v>
      </c>
      <c r="T69" s="240" t="s">
        <v>165</v>
      </c>
      <c r="U69" s="221">
        <v>0</v>
      </c>
      <c r="V69" s="221">
        <f>ROUND(E69*U69,2)</f>
        <v>0</v>
      </c>
      <c r="W69" s="221"/>
      <c r="X69" s="221" t="s">
        <v>166</v>
      </c>
      <c r="Y69" s="221" t="s">
        <v>167</v>
      </c>
      <c r="Z69" s="210"/>
      <c r="AA69" s="210"/>
      <c r="AB69" s="210"/>
      <c r="AC69" s="210"/>
      <c r="AD69" s="210"/>
      <c r="AE69" s="210"/>
      <c r="AF69" s="210"/>
      <c r="AG69" s="210" t="s">
        <v>168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5">
      <c r="A70" s="218"/>
      <c r="B70" s="219"/>
      <c r="C70" s="252" t="s">
        <v>188</v>
      </c>
      <c r="D70" s="224"/>
      <c r="E70" s="225"/>
      <c r="F70" s="221"/>
      <c r="G70" s="221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21"/>
      <c r="Z70" s="210"/>
      <c r="AA70" s="210"/>
      <c r="AB70" s="210"/>
      <c r="AC70" s="210"/>
      <c r="AD70" s="210"/>
      <c r="AE70" s="210"/>
      <c r="AF70" s="210"/>
      <c r="AG70" s="210" t="s">
        <v>172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5">
      <c r="A71" s="218"/>
      <c r="B71" s="219"/>
      <c r="C71" s="253" t="s">
        <v>189</v>
      </c>
      <c r="D71" s="224"/>
      <c r="E71" s="225">
        <v>21.1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0"/>
      <c r="AA71" s="210"/>
      <c r="AB71" s="210"/>
      <c r="AC71" s="210"/>
      <c r="AD71" s="210"/>
      <c r="AE71" s="210"/>
      <c r="AF71" s="210"/>
      <c r="AG71" s="210" t="s">
        <v>172</v>
      </c>
      <c r="AH71" s="210">
        <v>2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5">
      <c r="A72" s="218"/>
      <c r="B72" s="219"/>
      <c r="C72" s="252" t="s">
        <v>190</v>
      </c>
      <c r="D72" s="224"/>
      <c r="E72" s="225"/>
      <c r="F72" s="221"/>
      <c r="G72" s="221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0"/>
      <c r="AA72" s="210"/>
      <c r="AB72" s="210"/>
      <c r="AC72" s="210"/>
      <c r="AD72" s="210"/>
      <c r="AE72" s="210"/>
      <c r="AF72" s="210"/>
      <c r="AG72" s="210" t="s">
        <v>172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34">
        <v>35</v>
      </c>
      <c r="B73" s="235" t="s">
        <v>169</v>
      </c>
      <c r="C73" s="250" t="s">
        <v>170</v>
      </c>
      <c r="D73" s="236" t="s">
        <v>163</v>
      </c>
      <c r="E73" s="237">
        <v>0</v>
      </c>
      <c r="F73" s="238">
        <v>2790</v>
      </c>
      <c r="G73" s="239">
        <f>ROUND(E73*F73,2)</f>
        <v>0</v>
      </c>
      <c r="H73" s="238">
        <v>0</v>
      </c>
      <c r="I73" s="239">
        <f>ROUND(E73*H73,2)</f>
        <v>0</v>
      </c>
      <c r="J73" s="238">
        <v>2790</v>
      </c>
      <c r="K73" s="239">
        <f>ROUND(E73*J73,2)</f>
        <v>0</v>
      </c>
      <c r="L73" s="239">
        <v>21</v>
      </c>
      <c r="M73" s="239">
        <f>G73*(1+L73/100)</f>
        <v>0</v>
      </c>
      <c r="N73" s="237">
        <v>0</v>
      </c>
      <c r="O73" s="237">
        <f>ROUND(E73*N73,2)</f>
        <v>0</v>
      </c>
      <c r="P73" s="237">
        <v>0</v>
      </c>
      <c r="Q73" s="237">
        <f>ROUND(E73*P73,2)</f>
        <v>0</v>
      </c>
      <c r="R73" s="239"/>
      <c r="S73" s="239" t="s">
        <v>164</v>
      </c>
      <c r="T73" s="240" t="s">
        <v>165</v>
      </c>
      <c r="U73" s="221">
        <v>0</v>
      </c>
      <c r="V73" s="221">
        <f>ROUND(E73*U73,2)</f>
        <v>0</v>
      </c>
      <c r="W73" s="221"/>
      <c r="X73" s="221" t="s">
        <v>166</v>
      </c>
      <c r="Y73" s="221" t="s">
        <v>167</v>
      </c>
      <c r="Z73" s="210"/>
      <c r="AA73" s="210"/>
      <c r="AB73" s="210"/>
      <c r="AC73" s="210"/>
      <c r="AD73" s="210"/>
      <c r="AE73" s="210"/>
      <c r="AF73" s="210"/>
      <c r="AG73" s="210" t="s">
        <v>168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5">
      <c r="A74" s="218"/>
      <c r="B74" s="219"/>
      <c r="C74" s="252" t="s">
        <v>188</v>
      </c>
      <c r="D74" s="224"/>
      <c r="E74" s="225"/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0"/>
      <c r="AA74" s="210"/>
      <c r="AB74" s="210"/>
      <c r="AC74" s="210"/>
      <c r="AD74" s="210"/>
      <c r="AE74" s="210"/>
      <c r="AF74" s="210"/>
      <c r="AG74" s="210" t="s">
        <v>172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5">
      <c r="A75" s="218"/>
      <c r="B75" s="219"/>
      <c r="C75" s="253" t="s">
        <v>189</v>
      </c>
      <c r="D75" s="224"/>
      <c r="E75" s="225">
        <v>21.1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172</v>
      </c>
      <c r="AH75" s="210">
        <v>2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5">
      <c r="A76" s="218"/>
      <c r="B76" s="219"/>
      <c r="C76" s="252" t="s">
        <v>190</v>
      </c>
      <c r="D76" s="224"/>
      <c r="E76" s="225"/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0"/>
      <c r="AA76" s="210"/>
      <c r="AB76" s="210"/>
      <c r="AC76" s="210"/>
      <c r="AD76" s="210"/>
      <c r="AE76" s="210"/>
      <c r="AF76" s="210"/>
      <c r="AG76" s="210" t="s">
        <v>172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34">
        <v>36</v>
      </c>
      <c r="B77" s="235" t="s">
        <v>173</v>
      </c>
      <c r="C77" s="250" t="s">
        <v>174</v>
      </c>
      <c r="D77" s="236" t="s">
        <v>163</v>
      </c>
      <c r="E77" s="237">
        <v>0</v>
      </c>
      <c r="F77" s="238">
        <v>4480</v>
      </c>
      <c r="G77" s="239">
        <f>ROUND(E77*F77,2)</f>
        <v>0</v>
      </c>
      <c r="H77" s="238">
        <v>0</v>
      </c>
      <c r="I77" s="239">
        <f>ROUND(E77*H77,2)</f>
        <v>0</v>
      </c>
      <c r="J77" s="238">
        <v>4480</v>
      </c>
      <c r="K77" s="239">
        <f>ROUND(E77*J77,2)</f>
        <v>0</v>
      </c>
      <c r="L77" s="239">
        <v>21</v>
      </c>
      <c r="M77" s="239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9"/>
      <c r="S77" s="239" t="s">
        <v>164</v>
      </c>
      <c r="T77" s="240" t="s">
        <v>165</v>
      </c>
      <c r="U77" s="221">
        <v>0</v>
      </c>
      <c r="V77" s="221">
        <f>ROUND(E77*U77,2)</f>
        <v>0</v>
      </c>
      <c r="W77" s="221"/>
      <c r="X77" s="221" t="s">
        <v>166</v>
      </c>
      <c r="Y77" s="221" t="s">
        <v>167</v>
      </c>
      <c r="Z77" s="210"/>
      <c r="AA77" s="210"/>
      <c r="AB77" s="210"/>
      <c r="AC77" s="210"/>
      <c r="AD77" s="210"/>
      <c r="AE77" s="210"/>
      <c r="AF77" s="210"/>
      <c r="AG77" s="210" t="s">
        <v>168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5">
      <c r="A78" s="218"/>
      <c r="B78" s="219"/>
      <c r="C78" s="252" t="s">
        <v>188</v>
      </c>
      <c r="D78" s="224"/>
      <c r="E78" s="225"/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172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5">
      <c r="A79" s="218"/>
      <c r="B79" s="219"/>
      <c r="C79" s="253" t="s">
        <v>191</v>
      </c>
      <c r="D79" s="224"/>
      <c r="E79" s="225">
        <v>62.62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0"/>
      <c r="AA79" s="210"/>
      <c r="AB79" s="210"/>
      <c r="AC79" s="210"/>
      <c r="AD79" s="210"/>
      <c r="AE79" s="210"/>
      <c r="AF79" s="210"/>
      <c r="AG79" s="210" t="s">
        <v>172</v>
      </c>
      <c r="AH79" s="210">
        <v>2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5">
      <c r="A80" s="218"/>
      <c r="B80" s="219"/>
      <c r="C80" s="252" t="s">
        <v>190</v>
      </c>
      <c r="D80" s="224"/>
      <c r="E80" s="225"/>
      <c r="F80" s="221"/>
      <c r="G80" s="221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0"/>
      <c r="AA80" s="210"/>
      <c r="AB80" s="210"/>
      <c r="AC80" s="210"/>
      <c r="AD80" s="210"/>
      <c r="AE80" s="210"/>
      <c r="AF80" s="210"/>
      <c r="AG80" s="210" t="s">
        <v>172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5">
      <c r="A81" s="227" t="s">
        <v>159</v>
      </c>
      <c r="B81" s="228" t="s">
        <v>87</v>
      </c>
      <c r="C81" s="248" t="s">
        <v>88</v>
      </c>
      <c r="D81" s="229"/>
      <c r="E81" s="230"/>
      <c r="F81" s="231"/>
      <c r="G81" s="231">
        <f>SUMIF(AG82:AG93,"&lt;&gt;NOR",G82:G93)</f>
        <v>0</v>
      </c>
      <c r="H81" s="231"/>
      <c r="I81" s="231">
        <f>SUM(I82:I93)</f>
        <v>0</v>
      </c>
      <c r="J81" s="231"/>
      <c r="K81" s="231">
        <f>SUM(K82:K93)</f>
        <v>0</v>
      </c>
      <c r="L81" s="231"/>
      <c r="M81" s="231">
        <f>SUM(M82:M93)</f>
        <v>0</v>
      </c>
      <c r="N81" s="230"/>
      <c r="O81" s="230">
        <f>SUM(O82:O93)</f>
        <v>0</v>
      </c>
      <c r="P81" s="230"/>
      <c r="Q81" s="230">
        <f>SUM(Q82:Q93)</f>
        <v>0</v>
      </c>
      <c r="R81" s="231"/>
      <c r="S81" s="231"/>
      <c r="T81" s="232"/>
      <c r="U81" s="226"/>
      <c r="V81" s="226">
        <f>SUM(V82:V93)</f>
        <v>0</v>
      </c>
      <c r="W81" s="226"/>
      <c r="X81" s="226"/>
      <c r="Y81" s="226"/>
      <c r="AG81" t="s">
        <v>160</v>
      </c>
    </row>
    <row r="82" spans="1:60" outlineLevel="1" x14ac:dyDescent="0.25">
      <c r="A82" s="234">
        <v>37</v>
      </c>
      <c r="B82" s="235" t="s">
        <v>161</v>
      </c>
      <c r="C82" s="250" t="s">
        <v>162</v>
      </c>
      <c r="D82" s="236" t="s">
        <v>163</v>
      </c>
      <c r="E82" s="237">
        <v>0</v>
      </c>
      <c r="F82" s="238">
        <v>4500</v>
      </c>
      <c r="G82" s="239">
        <f>ROUND(E82*F82,2)</f>
        <v>0</v>
      </c>
      <c r="H82" s="238">
        <v>0</v>
      </c>
      <c r="I82" s="239">
        <f>ROUND(E82*H82,2)</f>
        <v>0</v>
      </c>
      <c r="J82" s="238">
        <v>4500</v>
      </c>
      <c r="K82" s="239">
        <f>ROUND(E82*J82,2)</f>
        <v>0</v>
      </c>
      <c r="L82" s="239">
        <v>21</v>
      </c>
      <c r="M82" s="239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9"/>
      <c r="S82" s="239" t="s">
        <v>164</v>
      </c>
      <c r="T82" s="240" t="s">
        <v>165</v>
      </c>
      <c r="U82" s="221">
        <v>0</v>
      </c>
      <c r="V82" s="221">
        <f>ROUND(E82*U82,2)</f>
        <v>0</v>
      </c>
      <c r="W82" s="221"/>
      <c r="X82" s="221" t="s">
        <v>166</v>
      </c>
      <c r="Y82" s="221" t="s">
        <v>167</v>
      </c>
      <c r="Z82" s="210"/>
      <c r="AA82" s="210"/>
      <c r="AB82" s="210"/>
      <c r="AC82" s="210"/>
      <c r="AD82" s="210"/>
      <c r="AE82" s="210"/>
      <c r="AF82" s="210"/>
      <c r="AG82" s="210" t="s">
        <v>168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5">
      <c r="A83" s="218"/>
      <c r="B83" s="219"/>
      <c r="C83" s="252" t="s">
        <v>188</v>
      </c>
      <c r="D83" s="224"/>
      <c r="E83" s="225"/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0"/>
      <c r="AA83" s="210"/>
      <c r="AB83" s="210"/>
      <c r="AC83" s="210"/>
      <c r="AD83" s="210"/>
      <c r="AE83" s="210"/>
      <c r="AF83" s="210"/>
      <c r="AG83" s="210" t="s">
        <v>172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5">
      <c r="A84" s="218"/>
      <c r="B84" s="219"/>
      <c r="C84" s="253" t="s">
        <v>192</v>
      </c>
      <c r="D84" s="224"/>
      <c r="E84" s="225">
        <v>13.9</v>
      </c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0"/>
      <c r="AA84" s="210"/>
      <c r="AB84" s="210"/>
      <c r="AC84" s="210"/>
      <c r="AD84" s="210"/>
      <c r="AE84" s="210"/>
      <c r="AF84" s="210"/>
      <c r="AG84" s="210" t="s">
        <v>172</v>
      </c>
      <c r="AH84" s="210">
        <v>2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5">
      <c r="A85" s="218"/>
      <c r="B85" s="219"/>
      <c r="C85" s="252" t="s">
        <v>190</v>
      </c>
      <c r="D85" s="224"/>
      <c r="E85" s="225"/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172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34">
        <v>38</v>
      </c>
      <c r="B86" s="235" t="s">
        <v>169</v>
      </c>
      <c r="C86" s="250" t="s">
        <v>170</v>
      </c>
      <c r="D86" s="236" t="s">
        <v>163</v>
      </c>
      <c r="E86" s="237">
        <v>0</v>
      </c>
      <c r="F86" s="238">
        <v>2790</v>
      </c>
      <c r="G86" s="239">
        <f>ROUND(E86*F86,2)</f>
        <v>0</v>
      </c>
      <c r="H86" s="238">
        <v>0</v>
      </c>
      <c r="I86" s="239">
        <f>ROUND(E86*H86,2)</f>
        <v>0</v>
      </c>
      <c r="J86" s="238">
        <v>2790</v>
      </c>
      <c r="K86" s="239">
        <f>ROUND(E86*J86,2)</f>
        <v>0</v>
      </c>
      <c r="L86" s="239">
        <v>21</v>
      </c>
      <c r="M86" s="239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9"/>
      <c r="S86" s="239" t="s">
        <v>164</v>
      </c>
      <c r="T86" s="240" t="s">
        <v>165</v>
      </c>
      <c r="U86" s="221">
        <v>0</v>
      </c>
      <c r="V86" s="221">
        <f>ROUND(E86*U86,2)</f>
        <v>0</v>
      </c>
      <c r="W86" s="221"/>
      <c r="X86" s="221" t="s">
        <v>166</v>
      </c>
      <c r="Y86" s="221" t="s">
        <v>167</v>
      </c>
      <c r="Z86" s="210"/>
      <c r="AA86" s="210"/>
      <c r="AB86" s="210"/>
      <c r="AC86" s="210"/>
      <c r="AD86" s="210"/>
      <c r="AE86" s="210"/>
      <c r="AF86" s="210"/>
      <c r="AG86" s="210" t="s">
        <v>168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5">
      <c r="A87" s="218"/>
      <c r="B87" s="219"/>
      <c r="C87" s="252" t="s">
        <v>188</v>
      </c>
      <c r="D87" s="224"/>
      <c r="E87" s="225"/>
      <c r="F87" s="221"/>
      <c r="G87" s="221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0"/>
      <c r="AA87" s="210"/>
      <c r="AB87" s="210"/>
      <c r="AC87" s="210"/>
      <c r="AD87" s="210"/>
      <c r="AE87" s="210"/>
      <c r="AF87" s="210"/>
      <c r="AG87" s="210" t="s">
        <v>172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5">
      <c r="A88" s="218"/>
      <c r="B88" s="219"/>
      <c r="C88" s="253" t="s">
        <v>192</v>
      </c>
      <c r="D88" s="224"/>
      <c r="E88" s="225">
        <v>13.9</v>
      </c>
      <c r="F88" s="221"/>
      <c r="G88" s="221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172</v>
      </c>
      <c r="AH88" s="210">
        <v>2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5">
      <c r="A89" s="218"/>
      <c r="B89" s="219"/>
      <c r="C89" s="252" t="s">
        <v>190</v>
      </c>
      <c r="D89" s="224"/>
      <c r="E89" s="225"/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0"/>
      <c r="AA89" s="210"/>
      <c r="AB89" s="210"/>
      <c r="AC89" s="210"/>
      <c r="AD89" s="210"/>
      <c r="AE89" s="210"/>
      <c r="AF89" s="210"/>
      <c r="AG89" s="210" t="s">
        <v>172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34">
        <v>39</v>
      </c>
      <c r="B90" s="235" t="s">
        <v>173</v>
      </c>
      <c r="C90" s="250" t="s">
        <v>174</v>
      </c>
      <c r="D90" s="236" t="s">
        <v>163</v>
      </c>
      <c r="E90" s="237">
        <v>0</v>
      </c>
      <c r="F90" s="238">
        <v>4480</v>
      </c>
      <c r="G90" s="239">
        <f>ROUND(E90*F90,2)</f>
        <v>0</v>
      </c>
      <c r="H90" s="238">
        <v>0</v>
      </c>
      <c r="I90" s="239">
        <f>ROUND(E90*H90,2)</f>
        <v>0</v>
      </c>
      <c r="J90" s="238">
        <v>4480</v>
      </c>
      <c r="K90" s="239">
        <f>ROUND(E90*J90,2)</f>
        <v>0</v>
      </c>
      <c r="L90" s="239">
        <v>21</v>
      </c>
      <c r="M90" s="239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9"/>
      <c r="S90" s="239" t="s">
        <v>164</v>
      </c>
      <c r="T90" s="240" t="s">
        <v>165</v>
      </c>
      <c r="U90" s="221">
        <v>0</v>
      </c>
      <c r="V90" s="221">
        <f>ROUND(E90*U90,2)</f>
        <v>0</v>
      </c>
      <c r="W90" s="221"/>
      <c r="X90" s="221" t="s">
        <v>166</v>
      </c>
      <c r="Y90" s="221" t="s">
        <v>167</v>
      </c>
      <c r="Z90" s="210"/>
      <c r="AA90" s="210"/>
      <c r="AB90" s="210"/>
      <c r="AC90" s="210"/>
      <c r="AD90" s="210"/>
      <c r="AE90" s="210"/>
      <c r="AF90" s="210"/>
      <c r="AG90" s="210" t="s">
        <v>168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5">
      <c r="A91" s="218"/>
      <c r="B91" s="219"/>
      <c r="C91" s="252" t="s">
        <v>188</v>
      </c>
      <c r="D91" s="224"/>
      <c r="E91" s="225"/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0"/>
      <c r="AA91" s="210"/>
      <c r="AB91" s="210"/>
      <c r="AC91" s="210"/>
      <c r="AD91" s="210"/>
      <c r="AE91" s="210"/>
      <c r="AF91" s="210"/>
      <c r="AG91" s="210" t="s">
        <v>172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5">
      <c r="A92" s="218"/>
      <c r="B92" s="219"/>
      <c r="C92" s="253" t="s">
        <v>193</v>
      </c>
      <c r="D92" s="224"/>
      <c r="E92" s="225">
        <v>65.72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172</v>
      </c>
      <c r="AH92" s="210">
        <v>2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5">
      <c r="A93" s="218"/>
      <c r="B93" s="219"/>
      <c r="C93" s="252" t="s">
        <v>190</v>
      </c>
      <c r="D93" s="224"/>
      <c r="E93" s="225"/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0"/>
      <c r="AA93" s="210"/>
      <c r="AB93" s="210"/>
      <c r="AC93" s="210"/>
      <c r="AD93" s="210"/>
      <c r="AE93" s="210"/>
      <c r="AF93" s="210"/>
      <c r="AG93" s="210" t="s">
        <v>172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x14ac:dyDescent="0.25">
      <c r="A94" s="227" t="s">
        <v>159</v>
      </c>
      <c r="B94" s="228" t="s">
        <v>89</v>
      </c>
      <c r="C94" s="248" t="s">
        <v>90</v>
      </c>
      <c r="D94" s="229"/>
      <c r="E94" s="230"/>
      <c r="F94" s="231"/>
      <c r="G94" s="231">
        <f>SUMIF(AG95:AG98,"&lt;&gt;NOR",G95:G98)</f>
        <v>693168</v>
      </c>
      <c r="H94" s="231"/>
      <c r="I94" s="231">
        <f>SUM(I95:I98)</f>
        <v>0</v>
      </c>
      <c r="J94" s="231"/>
      <c r="K94" s="231">
        <f>SUM(K95:K98)</f>
        <v>693168</v>
      </c>
      <c r="L94" s="231"/>
      <c r="M94" s="231">
        <f>SUM(M95:M98)</f>
        <v>838733.28</v>
      </c>
      <c r="N94" s="230"/>
      <c r="O94" s="230">
        <f>SUM(O95:O98)</f>
        <v>0</v>
      </c>
      <c r="P94" s="230"/>
      <c r="Q94" s="230">
        <f>SUM(Q95:Q98)</f>
        <v>0</v>
      </c>
      <c r="R94" s="231"/>
      <c r="S94" s="231"/>
      <c r="T94" s="232"/>
      <c r="U94" s="226"/>
      <c r="V94" s="226">
        <f>SUM(V95:V98)</f>
        <v>0</v>
      </c>
      <c r="W94" s="226"/>
      <c r="X94" s="226"/>
      <c r="Y94" s="226"/>
      <c r="AG94" t="s">
        <v>160</v>
      </c>
    </row>
    <row r="95" spans="1:60" outlineLevel="1" x14ac:dyDescent="0.25">
      <c r="A95" s="241">
        <v>40</v>
      </c>
      <c r="B95" s="242" t="s">
        <v>161</v>
      </c>
      <c r="C95" s="249" t="s">
        <v>162</v>
      </c>
      <c r="D95" s="243" t="s">
        <v>163</v>
      </c>
      <c r="E95" s="244">
        <v>40.6</v>
      </c>
      <c r="F95" s="245">
        <v>3850</v>
      </c>
      <c r="G95" s="246">
        <f>ROUND(E95*F95,2)</f>
        <v>156310</v>
      </c>
      <c r="H95" s="245">
        <v>0</v>
      </c>
      <c r="I95" s="246">
        <f>ROUND(E95*H95,2)</f>
        <v>0</v>
      </c>
      <c r="J95" s="245">
        <v>3850</v>
      </c>
      <c r="K95" s="246">
        <f>ROUND(E95*J95,2)</f>
        <v>156310</v>
      </c>
      <c r="L95" s="246">
        <v>21</v>
      </c>
      <c r="M95" s="246">
        <f>G95*(1+L95/100)</f>
        <v>189135.1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6"/>
      <c r="S95" s="246" t="s">
        <v>164</v>
      </c>
      <c r="T95" s="247" t="s">
        <v>165</v>
      </c>
      <c r="U95" s="221">
        <v>0</v>
      </c>
      <c r="V95" s="221">
        <f>ROUND(E95*U95,2)</f>
        <v>0</v>
      </c>
      <c r="W95" s="221"/>
      <c r="X95" s="221" t="s">
        <v>166</v>
      </c>
      <c r="Y95" s="221" t="s">
        <v>167</v>
      </c>
      <c r="Z95" s="210"/>
      <c r="AA95" s="210"/>
      <c r="AB95" s="210"/>
      <c r="AC95" s="210"/>
      <c r="AD95" s="210"/>
      <c r="AE95" s="210"/>
      <c r="AF95" s="210"/>
      <c r="AG95" s="210" t="s">
        <v>168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41">
        <v>41</v>
      </c>
      <c r="B96" s="242" t="s">
        <v>169</v>
      </c>
      <c r="C96" s="249" t="s">
        <v>170</v>
      </c>
      <c r="D96" s="243" t="s">
        <v>163</v>
      </c>
      <c r="E96" s="244">
        <v>40.6</v>
      </c>
      <c r="F96" s="245">
        <v>2790</v>
      </c>
      <c r="G96" s="246">
        <f>ROUND(E96*F96,2)</f>
        <v>113274</v>
      </c>
      <c r="H96" s="245">
        <v>0</v>
      </c>
      <c r="I96" s="246">
        <f>ROUND(E96*H96,2)</f>
        <v>0</v>
      </c>
      <c r="J96" s="245">
        <v>2790</v>
      </c>
      <c r="K96" s="246">
        <f>ROUND(E96*J96,2)</f>
        <v>113274</v>
      </c>
      <c r="L96" s="246">
        <v>21</v>
      </c>
      <c r="M96" s="246">
        <f>G96*(1+L96/100)</f>
        <v>137061.54</v>
      </c>
      <c r="N96" s="244">
        <v>0</v>
      </c>
      <c r="O96" s="244">
        <f>ROUND(E96*N96,2)</f>
        <v>0</v>
      </c>
      <c r="P96" s="244">
        <v>0</v>
      </c>
      <c r="Q96" s="244">
        <f>ROUND(E96*P96,2)</f>
        <v>0</v>
      </c>
      <c r="R96" s="246"/>
      <c r="S96" s="246" t="s">
        <v>164</v>
      </c>
      <c r="T96" s="247" t="s">
        <v>165</v>
      </c>
      <c r="U96" s="221">
        <v>0</v>
      </c>
      <c r="V96" s="221">
        <f>ROUND(E96*U96,2)</f>
        <v>0</v>
      </c>
      <c r="W96" s="221"/>
      <c r="X96" s="221" t="s">
        <v>166</v>
      </c>
      <c r="Y96" s="221" t="s">
        <v>167</v>
      </c>
      <c r="Z96" s="210"/>
      <c r="AA96" s="210"/>
      <c r="AB96" s="210"/>
      <c r="AC96" s="210"/>
      <c r="AD96" s="210"/>
      <c r="AE96" s="210"/>
      <c r="AF96" s="210"/>
      <c r="AG96" s="210" t="s">
        <v>168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34">
        <v>42</v>
      </c>
      <c r="B97" s="235" t="s">
        <v>173</v>
      </c>
      <c r="C97" s="250" t="s">
        <v>174</v>
      </c>
      <c r="D97" s="236" t="s">
        <v>163</v>
      </c>
      <c r="E97" s="237">
        <v>94.55</v>
      </c>
      <c r="F97" s="238">
        <v>4480</v>
      </c>
      <c r="G97" s="239">
        <f>ROUND(E97*F97,2)</f>
        <v>423584</v>
      </c>
      <c r="H97" s="238">
        <v>0</v>
      </c>
      <c r="I97" s="239">
        <f>ROUND(E97*H97,2)</f>
        <v>0</v>
      </c>
      <c r="J97" s="238">
        <v>4480</v>
      </c>
      <c r="K97" s="239">
        <f>ROUND(E97*J97,2)</f>
        <v>423584</v>
      </c>
      <c r="L97" s="239">
        <v>21</v>
      </c>
      <c r="M97" s="239">
        <f>G97*(1+L97/100)</f>
        <v>512536.64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9"/>
      <c r="S97" s="239" t="s">
        <v>164</v>
      </c>
      <c r="T97" s="240" t="s">
        <v>165</v>
      </c>
      <c r="U97" s="221">
        <v>0</v>
      </c>
      <c r="V97" s="221">
        <f>ROUND(E97*U97,2)</f>
        <v>0</v>
      </c>
      <c r="W97" s="221"/>
      <c r="X97" s="221" t="s">
        <v>166</v>
      </c>
      <c r="Y97" s="221" t="s">
        <v>167</v>
      </c>
      <c r="Z97" s="210"/>
      <c r="AA97" s="210"/>
      <c r="AB97" s="210"/>
      <c r="AC97" s="210"/>
      <c r="AD97" s="210"/>
      <c r="AE97" s="210"/>
      <c r="AF97" s="210"/>
      <c r="AG97" s="210" t="s">
        <v>168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5">
      <c r="A98" s="218"/>
      <c r="B98" s="219"/>
      <c r="C98" s="251" t="s">
        <v>194</v>
      </c>
      <c r="D98" s="222"/>
      <c r="E98" s="223">
        <v>94.55</v>
      </c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172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5">
      <c r="A99" s="227" t="s">
        <v>159</v>
      </c>
      <c r="B99" s="228" t="s">
        <v>91</v>
      </c>
      <c r="C99" s="248" t="s">
        <v>92</v>
      </c>
      <c r="D99" s="229"/>
      <c r="E99" s="230"/>
      <c r="F99" s="231"/>
      <c r="G99" s="231">
        <f>SUMIF(AG100:AG103,"&lt;&gt;NOR",G100:G103)</f>
        <v>313713.8</v>
      </c>
      <c r="H99" s="231"/>
      <c r="I99" s="231">
        <f>SUM(I100:I103)</f>
        <v>0</v>
      </c>
      <c r="J99" s="231"/>
      <c r="K99" s="231">
        <f>SUM(K100:K103)</f>
        <v>313713.8</v>
      </c>
      <c r="L99" s="231"/>
      <c r="M99" s="231">
        <f>SUM(M100:M103)</f>
        <v>379593.69799999997</v>
      </c>
      <c r="N99" s="230"/>
      <c r="O99" s="230">
        <f>SUM(O100:O103)</f>
        <v>0</v>
      </c>
      <c r="P99" s="230"/>
      <c r="Q99" s="230">
        <f>SUM(Q100:Q103)</f>
        <v>0</v>
      </c>
      <c r="R99" s="231"/>
      <c r="S99" s="231"/>
      <c r="T99" s="232"/>
      <c r="U99" s="226"/>
      <c r="V99" s="226">
        <f>SUM(V100:V103)</f>
        <v>0</v>
      </c>
      <c r="W99" s="226"/>
      <c r="X99" s="226"/>
      <c r="Y99" s="226"/>
      <c r="AG99" t="s">
        <v>160</v>
      </c>
    </row>
    <row r="100" spans="1:60" outlineLevel="1" x14ac:dyDescent="0.25">
      <c r="A100" s="241">
        <v>43</v>
      </c>
      <c r="B100" s="242" t="s">
        <v>161</v>
      </c>
      <c r="C100" s="249" t="s">
        <v>162</v>
      </c>
      <c r="D100" s="243" t="s">
        <v>163</v>
      </c>
      <c r="E100" s="244">
        <v>10.1</v>
      </c>
      <c r="F100" s="245">
        <v>6820</v>
      </c>
      <c r="G100" s="246">
        <f>ROUND(E100*F100,2)</f>
        <v>68882</v>
      </c>
      <c r="H100" s="245">
        <v>0</v>
      </c>
      <c r="I100" s="246">
        <f>ROUND(E100*H100,2)</f>
        <v>0</v>
      </c>
      <c r="J100" s="245">
        <v>6820</v>
      </c>
      <c r="K100" s="246">
        <f>ROUND(E100*J100,2)</f>
        <v>68882</v>
      </c>
      <c r="L100" s="246">
        <v>21</v>
      </c>
      <c r="M100" s="246">
        <f>G100*(1+L100/100)</f>
        <v>83347.22</v>
      </c>
      <c r="N100" s="244">
        <v>0</v>
      </c>
      <c r="O100" s="244">
        <f>ROUND(E100*N100,2)</f>
        <v>0</v>
      </c>
      <c r="P100" s="244">
        <v>0</v>
      </c>
      <c r="Q100" s="244">
        <f>ROUND(E100*P100,2)</f>
        <v>0</v>
      </c>
      <c r="R100" s="246"/>
      <c r="S100" s="246" t="s">
        <v>164</v>
      </c>
      <c r="T100" s="247" t="s">
        <v>165</v>
      </c>
      <c r="U100" s="221">
        <v>0</v>
      </c>
      <c r="V100" s="221">
        <f>ROUND(E100*U100,2)</f>
        <v>0</v>
      </c>
      <c r="W100" s="221"/>
      <c r="X100" s="221" t="s">
        <v>166</v>
      </c>
      <c r="Y100" s="221" t="s">
        <v>167</v>
      </c>
      <c r="Z100" s="210"/>
      <c r="AA100" s="210"/>
      <c r="AB100" s="210"/>
      <c r="AC100" s="210"/>
      <c r="AD100" s="210"/>
      <c r="AE100" s="210"/>
      <c r="AF100" s="210"/>
      <c r="AG100" s="210" t="s">
        <v>168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41">
        <v>44</v>
      </c>
      <c r="B101" s="242" t="s">
        <v>169</v>
      </c>
      <c r="C101" s="249" t="s">
        <v>170</v>
      </c>
      <c r="D101" s="243" t="s">
        <v>163</v>
      </c>
      <c r="E101" s="244">
        <v>10.1</v>
      </c>
      <c r="F101" s="245">
        <v>2790</v>
      </c>
      <c r="G101" s="246">
        <f>ROUND(E101*F101,2)</f>
        <v>28179</v>
      </c>
      <c r="H101" s="245">
        <v>0</v>
      </c>
      <c r="I101" s="246">
        <f>ROUND(E101*H101,2)</f>
        <v>0</v>
      </c>
      <c r="J101" s="245">
        <v>2790</v>
      </c>
      <c r="K101" s="246">
        <f>ROUND(E101*J101,2)</f>
        <v>28179</v>
      </c>
      <c r="L101" s="246">
        <v>21</v>
      </c>
      <c r="M101" s="246">
        <f>G101*(1+L101/100)</f>
        <v>34096.589999999997</v>
      </c>
      <c r="N101" s="244">
        <v>0</v>
      </c>
      <c r="O101" s="244">
        <f>ROUND(E101*N101,2)</f>
        <v>0</v>
      </c>
      <c r="P101" s="244">
        <v>0</v>
      </c>
      <c r="Q101" s="244">
        <f>ROUND(E101*P101,2)</f>
        <v>0</v>
      </c>
      <c r="R101" s="246"/>
      <c r="S101" s="246" t="s">
        <v>164</v>
      </c>
      <c r="T101" s="247" t="s">
        <v>165</v>
      </c>
      <c r="U101" s="221">
        <v>0</v>
      </c>
      <c r="V101" s="221">
        <f>ROUND(E101*U101,2)</f>
        <v>0</v>
      </c>
      <c r="W101" s="221"/>
      <c r="X101" s="221" t="s">
        <v>166</v>
      </c>
      <c r="Y101" s="221" t="s">
        <v>167</v>
      </c>
      <c r="Z101" s="210"/>
      <c r="AA101" s="210"/>
      <c r="AB101" s="210"/>
      <c r="AC101" s="210"/>
      <c r="AD101" s="210"/>
      <c r="AE101" s="210"/>
      <c r="AF101" s="210"/>
      <c r="AG101" s="210" t="s">
        <v>168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34">
        <v>45</v>
      </c>
      <c r="B102" s="235" t="s">
        <v>173</v>
      </c>
      <c r="C102" s="250" t="s">
        <v>174</v>
      </c>
      <c r="D102" s="236" t="s">
        <v>163</v>
      </c>
      <c r="E102" s="237">
        <v>48.36</v>
      </c>
      <c r="F102" s="238">
        <v>4480</v>
      </c>
      <c r="G102" s="239">
        <f>ROUND(E102*F102,2)</f>
        <v>216652.79999999999</v>
      </c>
      <c r="H102" s="238">
        <v>0</v>
      </c>
      <c r="I102" s="239">
        <f>ROUND(E102*H102,2)</f>
        <v>0</v>
      </c>
      <c r="J102" s="238">
        <v>4480</v>
      </c>
      <c r="K102" s="239">
        <f>ROUND(E102*J102,2)</f>
        <v>216652.79999999999</v>
      </c>
      <c r="L102" s="239">
        <v>21</v>
      </c>
      <c r="M102" s="239">
        <f>G102*(1+L102/100)</f>
        <v>262149.88799999998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9"/>
      <c r="S102" s="239" t="s">
        <v>164</v>
      </c>
      <c r="T102" s="240" t="s">
        <v>165</v>
      </c>
      <c r="U102" s="221">
        <v>0</v>
      </c>
      <c r="V102" s="221">
        <f>ROUND(E102*U102,2)</f>
        <v>0</v>
      </c>
      <c r="W102" s="221"/>
      <c r="X102" s="221" t="s">
        <v>166</v>
      </c>
      <c r="Y102" s="221" t="s">
        <v>167</v>
      </c>
      <c r="Z102" s="210"/>
      <c r="AA102" s="210"/>
      <c r="AB102" s="210"/>
      <c r="AC102" s="210"/>
      <c r="AD102" s="210"/>
      <c r="AE102" s="210"/>
      <c r="AF102" s="210"/>
      <c r="AG102" s="210" t="s">
        <v>168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5">
      <c r="A103" s="218"/>
      <c r="B103" s="219"/>
      <c r="C103" s="251" t="s">
        <v>195</v>
      </c>
      <c r="D103" s="222"/>
      <c r="E103" s="223">
        <v>48.36</v>
      </c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0"/>
      <c r="AA103" s="210"/>
      <c r="AB103" s="210"/>
      <c r="AC103" s="210"/>
      <c r="AD103" s="210"/>
      <c r="AE103" s="210"/>
      <c r="AF103" s="210"/>
      <c r="AG103" s="210" t="s">
        <v>172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5">
      <c r="A104" s="227" t="s">
        <v>159</v>
      </c>
      <c r="B104" s="228" t="s">
        <v>93</v>
      </c>
      <c r="C104" s="248" t="s">
        <v>94</v>
      </c>
      <c r="D104" s="229"/>
      <c r="E104" s="230"/>
      <c r="F104" s="231"/>
      <c r="G104" s="231">
        <f>SUMIF(AG105:AG108,"&lt;&gt;NOR",G105:G108)</f>
        <v>433338</v>
      </c>
      <c r="H104" s="231"/>
      <c r="I104" s="231">
        <f>SUM(I105:I108)</f>
        <v>0</v>
      </c>
      <c r="J104" s="231"/>
      <c r="K104" s="231">
        <f>SUM(K105:K108)</f>
        <v>433338</v>
      </c>
      <c r="L104" s="231"/>
      <c r="M104" s="231">
        <f>SUM(M105:M108)</f>
        <v>524338.98</v>
      </c>
      <c r="N104" s="230"/>
      <c r="O104" s="230">
        <f>SUM(O105:O108)</f>
        <v>0</v>
      </c>
      <c r="P104" s="230"/>
      <c r="Q104" s="230">
        <f>SUM(Q105:Q108)</f>
        <v>0</v>
      </c>
      <c r="R104" s="231"/>
      <c r="S104" s="231"/>
      <c r="T104" s="232"/>
      <c r="U104" s="226"/>
      <c r="V104" s="226">
        <f>SUM(V105:V108)</f>
        <v>0</v>
      </c>
      <c r="W104" s="226"/>
      <c r="X104" s="226"/>
      <c r="Y104" s="226"/>
      <c r="AG104" t="s">
        <v>160</v>
      </c>
    </row>
    <row r="105" spans="1:60" outlineLevel="1" x14ac:dyDescent="0.25">
      <c r="A105" s="241">
        <v>46</v>
      </c>
      <c r="B105" s="242" t="s">
        <v>161</v>
      </c>
      <c r="C105" s="249" t="s">
        <v>162</v>
      </c>
      <c r="D105" s="243" t="s">
        <v>163</v>
      </c>
      <c r="E105" s="244">
        <v>21</v>
      </c>
      <c r="F105" s="245">
        <v>6820</v>
      </c>
      <c r="G105" s="246">
        <f>ROUND(E105*F105,2)</f>
        <v>143220</v>
      </c>
      <c r="H105" s="245">
        <v>0</v>
      </c>
      <c r="I105" s="246">
        <f>ROUND(E105*H105,2)</f>
        <v>0</v>
      </c>
      <c r="J105" s="245">
        <v>6820</v>
      </c>
      <c r="K105" s="246">
        <f>ROUND(E105*J105,2)</f>
        <v>143220</v>
      </c>
      <c r="L105" s="246">
        <v>21</v>
      </c>
      <c r="M105" s="246">
        <f>G105*(1+L105/100)</f>
        <v>173296.19999999998</v>
      </c>
      <c r="N105" s="244">
        <v>0</v>
      </c>
      <c r="O105" s="244">
        <f>ROUND(E105*N105,2)</f>
        <v>0</v>
      </c>
      <c r="P105" s="244">
        <v>0</v>
      </c>
      <c r="Q105" s="244">
        <f>ROUND(E105*P105,2)</f>
        <v>0</v>
      </c>
      <c r="R105" s="246"/>
      <c r="S105" s="246" t="s">
        <v>164</v>
      </c>
      <c r="T105" s="247" t="s">
        <v>165</v>
      </c>
      <c r="U105" s="221">
        <v>0</v>
      </c>
      <c r="V105" s="221">
        <f>ROUND(E105*U105,2)</f>
        <v>0</v>
      </c>
      <c r="W105" s="221"/>
      <c r="X105" s="221" t="s">
        <v>166</v>
      </c>
      <c r="Y105" s="221" t="s">
        <v>167</v>
      </c>
      <c r="Z105" s="210"/>
      <c r="AA105" s="210"/>
      <c r="AB105" s="210"/>
      <c r="AC105" s="210"/>
      <c r="AD105" s="210"/>
      <c r="AE105" s="210"/>
      <c r="AF105" s="210"/>
      <c r="AG105" s="210" t="s">
        <v>168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41">
        <v>47</v>
      </c>
      <c r="B106" s="242" t="s">
        <v>169</v>
      </c>
      <c r="C106" s="249" t="s">
        <v>170</v>
      </c>
      <c r="D106" s="243" t="s">
        <v>163</v>
      </c>
      <c r="E106" s="244">
        <v>21</v>
      </c>
      <c r="F106" s="245">
        <v>3470</v>
      </c>
      <c r="G106" s="246">
        <f>ROUND(E106*F106,2)</f>
        <v>72870</v>
      </c>
      <c r="H106" s="245">
        <v>0</v>
      </c>
      <c r="I106" s="246">
        <f>ROUND(E106*H106,2)</f>
        <v>0</v>
      </c>
      <c r="J106" s="245">
        <v>3470</v>
      </c>
      <c r="K106" s="246">
        <f>ROUND(E106*J106,2)</f>
        <v>72870</v>
      </c>
      <c r="L106" s="246">
        <v>21</v>
      </c>
      <c r="M106" s="246">
        <f>G106*(1+L106/100)</f>
        <v>88172.7</v>
      </c>
      <c r="N106" s="244">
        <v>0</v>
      </c>
      <c r="O106" s="244">
        <f>ROUND(E106*N106,2)</f>
        <v>0</v>
      </c>
      <c r="P106" s="244">
        <v>0</v>
      </c>
      <c r="Q106" s="244">
        <f>ROUND(E106*P106,2)</f>
        <v>0</v>
      </c>
      <c r="R106" s="246"/>
      <c r="S106" s="246" t="s">
        <v>164</v>
      </c>
      <c r="T106" s="247" t="s">
        <v>165</v>
      </c>
      <c r="U106" s="221">
        <v>0</v>
      </c>
      <c r="V106" s="221">
        <f>ROUND(E106*U106,2)</f>
        <v>0</v>
      </c>
      <c r="W106" s="221"/>
      <c r="X106" s="221" t="s">
        <v>166</v>
      </c>
      <c r="Y106" s="221" t="s">
        <v>167</v>
      </c>
      <c r="Z106" s="210"/>
      <c r="AA106" s="210"/>
      <c r="AB106" s="210"/>
      <c r="AC106" s="210"/>
      <c r="AD106" s="210"/>
      <c r="AE106" s="210"/>
      <c r="AF106" s="210"/>
      <c r="AG106" s="210" t="s">
        <v>168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34">
        <v>48</v>
      </c>
      <c r="B107" s="235" t="s">
        <v>173</v>
      </c>
      <c r="C107" s="250" t="s">
        <v>174</v>
      </c>
      <c r="D107" s="236" t="s">
        <v>163</v>
      </c>
      <c r="E107" s="237">
        <v>59.52</v>
      </c>
      <c r="F107" s="238">
        <v>3650</v>
      </c>
      <c r="G107" s="239">
        <f>ROUND(E107*F107,2)</f>
        <v>217248</v>
      </c>
      <c r="H107" s="238">
        <v>0</v>
      </c>
      <c r="I107" s="239">
        <f>ROUND(E107*H107,2)</f>
        <v>0</v>
      </c>
      <c r="J107" s="238">
        <v>3650</v>
      </c>
      <c r="K107" s="239">
        <f>ROUND(E107*J107,2)</f>
        <v>217248</v>
      </c>
      <c r="L107" s="239">
        <v>21</v>
      </c>
      <c r="M107" s="239">
        <f>G107*(1+L107/100)</f>
        <v>262870.08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9"/>
      <c r="S107" s="239" t="s">
        <v>164</v>
      </c>
      <c r="T107" s="240" t="s">
        <v>165</v>
      </c>
      <c r="U107" s="221">
        <v>0</v>
      </c>
      <c r="V107" s="221">
        <f>ROUND(E107*U107,2)</f>
        <v>0</v>
      </c>
      <c r="W107" s="221"/>
      <c r="X107" s="221" t="s">
        <v>166</v>
      </c>
      <c r="Y107" s="221" t="s">
        <v>167</v>
      </c>
      <c r="Z107" s="210"/>
      <c r="AA107" s="210"/>
      <c r="AB107" s="210"/>
      <c r="AC107" s="210"/>
      <c r="AD107" s="210"/>
      <c r="AE107" s="210"/>
      <c r="AF107" s="210"/>
      <c r="AG107" s="210" t="s">
        <v>168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5">
      <c r="A108" s="218"/>
      <c r="B108" s="219"/>
      <c r="C108" s="251" t="s">
        <v>196</v>
      </c>
      <c r="D108" s="222"/>
      <c r="E108" s="223">
        <v>59.52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0"/>
      <c r="AA108" s="210"/>
      <c r="AB108" s="210"/>
      <c r="AC108" s="210"/>
      <c r="AD108" s="210"/>
      <c r="AE108" s="210"/>
      <c r="AF108" s="210"/>
      <c r="AG108" s="210" t="s">
        <v>172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5">
      <c r="A109" s="227" t="s">
        <v>159</v>
      </c>
      <c r="B109" s="228" t="s">
        <v>95</v>
      </c>
      <c r="C109" s="248" t="s">
        <v>96</v>
      </c>
      <c r="D109" s="229"/>
      <c r="E109" s="230"/>
      <c r="F109" s="231"/>
      <c r="G109" s="231">
        <f>SUMIF(AG110:AG113,"&lt;&gt;NOR",G110:G113)</f>
        <v>407313.5</v>
      </c>
      <c r="H109" s="231"/>
      <c r="I109" s="231">
        <f>SUM(I110:I113)</f>
        <v>0</v>
      </c>
      <c r="J109" s="231"/>
      <c r="K109" s="231">
        <f>SUM(K110:K113)</f>
        <v>407313.5</v>
      </c>
      <c r="L109" s="231"/>
      <c r="M109" s="231">
        <f>SUM(M110:M113)</f>
        <v>492849.33499999996</v>
      </c>
      <c r="N109" s="230"/>
      <c r="O109" s="230">
        <f>SUM(O110:O113)</f>
        <v>0</v>
      </c>
      <c r="P109" s="230"/>
      <c r="Q109" s="230">
        <f>SUM(Q110:Q113)</f>
        <v>0</v>
      </c>
      <c r="R109" s="231"/>
      <c r="S109" s="231"/>
      <c r="T109" s="232"/>
      <c r="U109" s="226"/>
      <c r="V109" s="226">
        <f>SUM(V110:V113)</f>
        <v>0</v>
      </c>
      <c r="W109" s="226"/>
      <c r="X109" s="226"/>
      <c r="Y109" s="226"/>
      <c r="AG109" t="s">
        <v>160</v>
      </c>
    </row>
    <row r="110" spans="1:60" outlineLevel="1" x14ac:dyDescent="0.25">
      <c r="A110" s="241">
        <v>49</v>
      </c>
      <c r="B110" s="242" t="s">
        <v>161</v>
      </c>
      <c r="C110" s="249" t="s">
        <v>162</v>
      </c>
      <c r="D110" s="243" t="s">
        <v>163</v>
      </c>
      <c r="E110" s="244">
        <v>21</v>
      </c>
      <c r="F110" s="245">
        <v>6820</v>
      </c>
      <c r="G110" s="246">
        <f>ROUND(E110*F110,2)</f>
        <v>143220</v>
      </c>
      <c r="H110" s="245">
        <v>0</v>
      </c>
      <c r="I110" s="246">
        <f>ROUND(E110*H110,2)</f>
        <v>0</v>
      </c>
      <c r="J110" s="245">
        <v>6820</v>
      </c>
      <c r="K110" s="246">
        <f>ROUND(E110*J110,2)</f>
        <v>143220</v>
      </c>
      <c r="L110" s="246">
        <v>21</v>
      </c>
      <c r="M110" s="246">
        <f>G110*(1+L110/100)</f>
        <v>173296.19999999998</v>
      </c>
      <c r="N110" s="244">
        <v>0</v>
      </c>
      <c r="O110" s="244">
        <f>ROUND(E110*N110,2)</f>
        <v>0</v>
      </c>
      <c r="P110" s="244">
        <v>0</v>
      </c>
      <c r="Q110" s="244">
        <f>ROUND(E110*P110,2)</f>
        <v>0</v>
      </c>
      <c r="R110" s="246"/>
      <c r="S110" s="246" t="s">
        <v>164</v>
      </c>
      <c r="T110" s="247" t="s">
        <v>165</v>
      </c>
      <c r="U110" s="221">
        <v>0</v>
      </c>
      <c r="V110" s="221">
        <f>ROUND(E110*U110,2)</f>
        <v>0</v>
      </c>
      <c r="W110" s="221"/>
      <c r="X110" s="221" t="s">
        <v>166</v>
      </c>
      <c r="Y110" s="221" t="s">
        <v>167</v>
      </c>
      <c r="Z110" s="210"/>
      <c r="AA110" s="210"/>
      <c r="AB110" s="210"/>
      <c r="AC110" s="210"/>
      <c r="AD110" s="210"/>
      <c r="AE110" s="210"/>
      <c r="AF110" s="210"/>
      <c r="AG110" s="210" t="s">
        <v>168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41">
        <v>50</v>
      </c>
      <c r="B111" s="242" t="s">
        <v>169</v>
      </c>
      <c r="C111" s="249" t="s">
        <v>170</v>
      </c>
      <c r="D111" s="243" t="s">
        <v>163</v>
      </c>
      <c r="E111" s="244">
        <v>21</v>
      </c>
      <c r="F111" s="245">
        <v>3470</v>
      </c>
      <c r="G111" s="246">
        <f>ROUND(E111*F111,2)</f>
        <v>72870</v>
      </c>
      <c r="H111" s="245">
        <v>0</v>
      </c>
      <c r="I111" s="246">
        <f>ROUND(E111*H111,2)</f>
        <v>0</v>
      </c>
      <c r="J111" s="245">
        <v>3470</v>
      </c>
      <c r="K111" s="246">
        <f>ROUND(E111*J111,2)</f>
        <v>72870</v>
      </c>
      <c r="L111" s="246">
        <v>21</v>
      </c>
      <c r="M111" s="246">
        <f>G111*(1+L111/100)</f>
        <v>88172.7</v>
      </c>
      <c r="N111" s="244">
        <v>0</v>
      </c>
      <c r="O111" s="244">
        <f>ROUND(E111*N111,2)</f>
        <v>0</v>
      </c>
      <c r="P111" s="244">
        <v>0</v>
      </c>
      <c r="Q111" s="244">
        <f>ROUND(E111*P111,2)</f>
        <v>0</v>
      </c>
      <c r="R111" s="246"/>
      <c r="S111" s="246" t="s">
        <v>164</v>
      </c>
      <c r="T111" s="247" t="s">
        <v>165</v>
      </c>
      <c r="U111" s="221">
        <v>0</v>
      </c>
      <c r="V111" s="221">
        <f>ROUND(E111*U111,2)</f>
        <v>0</v>
      </c>
      <c r="W111" s="221"/>
      <c r="X111" s="221" t="s">
        <v>166</v>
      </c>
      <c r="Y111" s="221" t="s">
        <v>167</v>
      </c>
      <c r="Z111" s="210"/>
      <c r="AA111" s="210"/>
      <c r="AB111" s="210"/>
      <c r="AC111" s="210"/>
      <c r="AD111" s="210"/>
      <c r="AE111" s="210"/>
      <c r="AF111" s="210"/>
      <c r="AG111" s="210" t="s">
        <v>168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34">
        <v>51</v>
      </c>
      <c r="B112" s="235" t="s">
        <v>173</v>
      </c>
      <c r="C112" s="250" t="s">
        <v>174</v>
      </c>
      <c r="D112" s="236" t="s">
        <v>163</v>
      </c>
      <c r="E112" s="237">
        <v>52.39</v>
      </c>
      <c r="F112" s="238">
        <v>3650</v>
      </c>
      <c r="G112" s="239">
        <f>ROUND(E112*F112,2)</f>
        <v>191223.5</v>
      </c>
      <c r="H112" s="238">
        <v>0</v>
      </c>
      <c r="I112" s="239">
        <f>ROUND(E112*H112,2)</f>
        <v>0</v>
      </c>
      <c r="J112" s="238">
        <v>3650</v>
      </c>
      <c r="K112" s="239">
        <f>ROUND(E112*J112,2)</f>
        <v>191223.5</v>
      </c>
      <c r="L112" s="239">
        <v>21</v>
      </c>
      <c r="M112" s="239">
        <f>G112*(1+L112/100)</f>
        <v>231380.435</v>
      </c>
      <c r="N112" s="237">
        <v>0</v>
      </c>
      <c r="O112" s="237">
        <f>ROUND(E112*N112,2)</f>
        <v>0</v>
      </c>
      <c r="P112" s="237">
        <v>0</v>
      </c>
      <c r="Q112" s="237">
        <f>ROUND(E112*P112,2)</f>
        <v>0</v>
      </c>
      <c r="R112" s="239"/>
      <c r="S112" s="239" t="s">
        <v>164</v>
      </c>
      <c r="T112" s="240" t="s">
        <v>165</v>
      </c>
      <c r="U112" s="221">
        <v>0</v>
      </c>
      <c r="V112" s="221">
        <f>ROUND(E112*U112,2)</f>
        <v>0</v>
      </c>
      <c r="W112" s="221"/>
      <c r="X112" s="221" t="s">
        <v>166</v>
      </c>
      <c r="Y112" s="221" t="s">
        <v>167</v>
      </c>
      <c r="Z112" s="210"/>
      <c r="AA112" s="210"/>
      <c r="AB112" s="210"/>
      <c r="AC112" s="210"/>
      <c r="AD112" s="210"/>
      <c r="AE112" s="210"/>
      <c r="AF112" s="210"/>
      <c r="AG112" s="210" t="s">
        <v>168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5">
      <c r="A113" s="218"/>
      <c r="B113" s="219"/>
      <c r="C113" s="251" t="s">
        <v>197</v>
      </c>
      <c r="D113" s="222"/>
      <c r="E113" s="223">
        <v>52.39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0"/>
      <c r="AA113" s="210"/>
      <c r="AB113" s="210"/>
      <c r="AC113" s="210"/>
      <c r="AD113" s="210"/>
      <c r="AE113" s="210"/>
      <c r="AF113" s="210"/>
      <c r="AG113" s="210" t="s">
        <v>172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5">
      <c r="A114" s="227" t="s">
        <v>159</v>
      </c>
      <c r="B114" s="228" t="s">
        <v>97</v>
      </c>
      <c r="C114" s="248" t="s">
        <v>98</v>
      </c>
      <c r="D114" s="229"/>
      <c r="E114" s="230"/>
      <c r="F114" s="231"/>
      <c r="G114" s="231">
        <f>SUMIF(AG115:AG118,"&lt;&gt;NOR",G115:G118)</f>
        <v>584482.5</v>
      </c>
      <c r="H114" s="231"/>
      <c r="I114" s="231">
        <f>SUM(I115:I118)</f>
        <v>0</v>
      </c>
      <c r="J114" s="231"/>
      <c r="K114" s="231">
        <f>SUM(K115:K118)</f>
        <v>584482.5</v>
      </c>
      <c r="L114" s="231"/>
      <c r="M114" s="231">
        <f>SUM(M115:M118)</f>
        <v>707223.82499999995</v>
      </c>
      <c r="N114" s="230"/>
      <c r="O114" s="230">
        <f>SUM(O115:O118)</f>
        <v>0</v>
      </c>
      <c r="P114" s="230"/>
      <c r="Q114" s="230">
        <f>SUM(Q115:Q118)</f>
        <v>0</v>
      </c>
      <c r="R114" s="231"/>
      <c r="S114" s="231"/>
      <c r="T114" s="232"/>
      <c r="U114" s="226"/>
      <c r="V114" s="226">
        <f>SUM(V115:V118)</f>
        <v>0</v>
      </c>
      <c r="W114" s="226"/>
      <c r="X114" s="226"/>
      <c r="Y114" s="226"/>
      <c r="AG114" t="s">
        <v>160</v>
      </c>
    </row>
    <row r="115" spans="1:60" outlineLevel="1" x14ac:dyDescent="0.25">
      <c r="A115" s="241">
        <v>52</v>
      </c>
      <c r="B115" s="242" t="s">
        <v>161</v>
      </c>
      <c r="C115" s="249" t="s">
        <v>162</v>
      </c>
      <c r="D115" s="243" t="s">
        <v>163</v>
      </c>
      <c r="E115" s="244">
        <v>31.4</v>
      </c>
      <c r="F115" s="245">
        <v>6820</v>
      </c>
      <c r="G115" s="246">
        <f>ROUND(E115*F115,2)</f>
        <v>214148</v>
      </c>
      <c r="H115" s="245">
        <v>0</v>
      </c>
      <c r="I115" s="246">
        <f>ROUND(E115*H115,2)</f>
        <v>0</v>
      </c>
      <c r="J115" s="245">
        <v>6820</v>
      </c>
      <c r="K115" s="246">
        <f>ROUND(E115*J115,2)</f>
        <v>214148</v>
      </c>
      <c r="L115" s="246">
        <v>21</v>
      </c>
      <c r="M115" s="246">
        <f>G115*(1+L115/100)</f>
        <v>259119.08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6"/>
      <c r="S115" s="246" t="s">
        <v>164</v>
      </c>
      <c r="T115" s="247" t="s">
        <v>165</v>
      </c>
      <c r="U115" s="221">
        <v>0</v>
      </c>
      <c r="V115" s="221">
        <f>ROUND(E115*U115,2)</f>
        <v>0</v>
      </c>
      <c r="W115" s="221"/>
      <c r="X115" s="221" t="s">
        <v>166</v>
      </c>
      <c r="Y115" s="221" t="s">
        <v>167</v>
      </c>
      <c r="Z115" s="210"/>
      <c r="AA115" s="210"/>
      <c r="AB115" s="210"/>
      <c r="AC115" s="210"/>
      <c r="AD115" s="210"/>
      <c r="AE115" s="210"/>
      <c r="AF115" s="210"/>
      <c r="AG115" s="210" t="s">
        <v>168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41">
        <v>53</v>
      </c>
      <c r="B116" s="242" t="s">
        <v>169</v>
      </c>
      <c r="C116" s="249" t="s">
        <v>170</v>
      </c>
      <c r="D116" s="243" t="s">
        <v>163</v>
      </c>
      <c r="E116" s="244">
        <v>31.4</v>
      </c>
      <c r="F116" s="245">
        <v>3470</v>
      </c>
      <c r="G116" s="246">
        <f>ROUND(E116*F116,2)</f>
        <v>108958</v>
      </c>
      <c r="H116" s="245">
        <v>0</v>
      </c>
      <c r="I116" s="246">
        <f>ROUND(E116*H116,2)</f>
        <v>0</v>
      </c>
      <c r="J116" s="245">
        <v>3470</v>
      </c>
      <c r="K116" s="246">
        <f>ROUND(E116*J116,2)</f>
        <v>108958</v>
      </c>
      <c r="L116" s="246">
        <v>21</v>
      </c>
      <c r="M116" s="246">
        <f>G116*(1+L116/100)</f>
        <v>131839.18</v>
      </c>
      <c r="N116" s="244">
        <v>0</v>
      </c>
      <c r="O116" s="244">
        <f>ROUND(E116*N116,2)</f>
        <v>0</v>
      </c>
      <c r="P116" s="244">
        <v>0</v>
      </c>
      <c r="Q116" s="244">
        <f>ROUND(E116*P116,2)</f>
        <v>0</v>
      </c>
      <c r="R116" s="246"/>
      <c r="S116" s="246" t="s">
        <v>164</v>
      </c>
      <c r="T116" s="247" t="s">
        <v>165</v>
      </c>
      <c r="U116" s="221">
        <v>0</v>
      </c>
      <c r="V116" s="221">
        <f>ROUND(E116*U116,2)</f>
        <v>0</v>
      </c>
      <c r="W116" s="221"/>
      <c r="X116" s="221" t="s">
        <v>166</v>
      </c>
      <c r="Y116" s="221" t="s">
        <v>167</v>
      </c>
      <c r="Z116" s="210"/>
      <c r="AA116" s="210"/>
      <c r="AB116" s="210"/>
      <c r="AC116" s="210"/>
      <c r="AD116" s="210"/>
      <c r="AE116" s="210"/>
      <c r="AF116" s="210"/>
      <c r="AG116" s="210" t="s">
        <v>168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34">
        <v>54</v>
      </c>
      <c r="B117" s="235" t="s">
        <v>173</v>
      </c>
      <c r="C117" s="250" t="s">
        <v>174</v>
      </c>
      <c r="D117" s="236" t="s">
        <v>163</v>
      </c>
      <c r="E117" s="237">
        <v>71.61</v>
      </c>
      <c r="F117" s="238">
        <v>3650</v>
      </c>
      <c r="G117" s="239">
        <f>ROUND(E117*F117,2)</f>
        <v>261376.5</v>
      </c>
      <c r="H117" s="238">
        <v>0</v>
      </c>
      <c r="I117" s="239">
        <f>ROUND(E117*H117,2)</f>
        <v>0</v>
      </c>
      <c r="J117" s="238">
        <v>3650</v>
      </c>
      <c r="K117" s="239">
        <f>ROUND(E117*J117,2)</f>
        <v>261376.5</v>
      </c>
      <c r="L117" s="239">
        <v>21</v>
      </c>
      <c r="M117" s="239">
        <f>G117*(1+L117/100)</f>
        <v>316265.565</v>
      </c>
      <c r="N117" s="237">
        <v>0</v>
      </c>
      <c r="O117" s="237">
        <f>ROUND(E117*N117,2)</f>
        <v>0</v>
      </c>
      <c r="P117" s="237">
        <v>0</v>
      </c>
      <c r="Q117" s="237">
        <f>ROUND(E117*P117,2)</f>
        <v>0</v>
      </c>
      <c r="R117" s="239"/>
      <c r="S117" s="239" t="s">
        <v>164</v>
      </c>
      <c r="T117" s="240" t="s">
        <v>165</v>
      </c>
      <c r="U117" s="221">
        <v>0</v>
      </c>
      <c r="V117" s="221">
        <f>ROUND(E117*U117,2)</f>
        <v>0</v>
      </c>
      <c r="W117" s="221"/>
      <c r="X117" s="221" t="s">
        <v>166</v>
      </c>
      <c r="Y117" s="221" t="s">
        <v>167</v>
      </c>
      <c r="Z117" s="210"/>
      <c r="AA117" s="210"/>
      <c r="AB117" s="210"/>
      <c r="AC117" s="210"/>
      <c r="AD117" s="210"/>
      <c r="AE117" s="210"/>
      <c r="AF117" s="210"/>
      <c r="AG117" s="210" t="s">
        <v>168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5">
      <c r="A118" s="218"/>
      <c r="B118" s="219"/>
      <c r="C118" s="251" t="s">
        <v>198</v>
      </c>
      <c r="D118" s="222"/>
      <c r="E118" s="223">
        <v>71.61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172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5">
      <c r="A119" s="227" t="s">
        <v>159</v>
      </c>
      <c r="B119" s="228" t="s">
        <v>99</v>
      </c>
      <c r="C119" s="248" t="s">
        <v>100</v>
      </c>
      <c r="D119" s="229"/>
      <c r="E119" s="230"/>
      <c r="F119" s="231"/>
      <c r="G119" s="231">
        <f>SUMIF(AG120:AG123,"&lt;&gt;NOR",G120:G123)</f>
        <v>584482.5</v>
      </c>
      <c r="H119" s="231"/>
      <c r="I119" s="231">
        <f>SUM(I120:I123)</f>
        <v>0</v>
      </c>
      <c r="J119" s="231"/>
      <c r="K119" s="231">
        <f>SUM(K120:K123)</f>
        <v>584482.5</v>
      </c>
      <c r="L119" s="231"/>
      <c r="M119" s="231">
        <f>SUM(M120:M123)</f>
        <v>707223.82499999995</v>
      </c>
      <c r="N119" s="230"/>
      <c r="O119" s="230">
        <f>SUM(O120:O123)</f>
        <v>0</v>
      </c>
      <c r="P119" s="230"/>
      <c r="Q119" s="230">
        <f>SUM(Q120:Q123)</f>
        <v>0</v>
      </c>
      <c r="R119" s="231"/>
      <c r="S119" s="231"/>
      <c r="T119" s="232"/>
      <c r="U119" s="226"/>
      <c r="V119" s="226">
        <f>SUM(V120:V123)</f>
        <v>0</v>
      </c>
      <c r="W119" s="226"/>
      <c r="X119" s="226"/>
      <c r="Y119" s="226"/>
      <c r="AG119" t="s">
        <v>160</v>
      </c>
    </row>
    <row r="120" spans="1:60" outlineLevel="1" x14ac:dyDescent="0.25">
      <c r="A120" s="241">
        <v>55</v>
      </c>
      <c r="B120" s="242" t="s">
        <v>161</v>
      </c>
      <c r="C120" s="249" t="s">
        <v>162</v>
      </c>
      <c r="D120" s="243" t="s">
        <v>163</v>
      </c>
      <c r="E120" s="244">
        <v>31.4</v>
      </c>
      <c r="F120" s="245">
        <v>6820</v>
      </c>
      <c r="G120" s="246">
        <f>ROUND(E120*F120,2)</f>
        <v>214148</v>
      </c>
      <c r="H120" s="245">
        <v>0</v>
      </c>
      <c r="I120" s="246">
        <f>ROUND(E120*H120,2)</f>
        <v>0</v>
      </c>
      <c r="J120" s="245">
        <v>6820</v>
      </c>
      <c r="K120" s="246">
        <f>ROUND(E120*J120,2)</f>
        <v>214148</v>
      </c>
      <c r="L120" s="246">
        <v>21</v>
      </c>
      <c r="M120" s="246">
        <f>G120*(1+L120/100)</f>
        <v>259119.08</v>
      </c>
      <c r="N120" s="244">
        <v>0</v>
      </c>
      <c r="O120" s="244">
        <f>ROUND(E120*N120,2)</f>
        <v>0</v>
      </c>
      <c r="P120" s="244">
        <v>0</v>
      </c>
      <c r="Q120" s="244">
        <f>ROUND(E120*P120,2)</f>
        <v>0</v>
      </c>
      <c r="R120" s="246"/>
      <c r="S120" s="246" t="s">
        <v>164</v>
      </c>
      <c r="T120" s="247" t="s">
        <v>165</v>
      </c>
      <c r="U120" s="221">
        <v>0</v>
      </c>
      <c r="V120" s="221">
        <f>ROUND(E120*U120,2)</f>
        <v>0</v>
      </c>
      <c r="W120" s="221"/>
      <c r="X120" s="221" t="s">
        <v>166</v>
      </c>
      <c r="Y120" s="221" t="s">
        <v>167</v>
      </c>
      <c r="Z120" s="210"/>
      <c r="AA120" s="210"/>
      <c r="AB120" s="210"/>
      <c r="AC120" s="210"/>
      <c r="AD120" s="210"/>
      <c r="AE120" s="210"/>
      <c r="AF120" s="210"/>
      <c r="AG120" s="210" t="s">
        <v>168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41">
        <v>56</v>
      </c>
      <c r="B121" s="242" t="s">
        <v>169</v>
      </c>
      <c r="C121" s="249" t="s">
        <v>170</v>
      </c>
      <c r="D121" s="243" t="s">
        <v>163</v>
      </c>
      <c r="E121" s="244">
        <v>31.4</v>
      </c>
      <c r="F121" s="245">
        <v>3470</v>
      </c>
      <c r="G121" s="246">
        <f>ROUND(E121*F121,2)</f>
        <v>108958</v>
      </c>
      <c r="H121" s="245">
        <v>0</v>
      </c>
      <c r="I121" s="246">
        <f>ROUND(E121*H121,2)</f>
        <v>0</v>
      </c>
      <c r="J121" s="245">
        <v>3470</v>
      </c>
      <c r="K121" s="246">
        <f>ROUND(E121*J121,2)</f>
        <v>108958</v>
      </c>
      <c r="L121" s="246">
        <v>21</v>
      </c>
      <c r="M121" s="246">
        <f>G121*(1+L121/100)</f>
        <v>131839.18</v>
      </c>
      <c r="N121" s="244">
        <v>0</v>
      </c>
      <c r="O121" s="244">
        <f>ROUND(E121*N121,2)</f>
        <v>0</v>
      </c>
      <c r="P121" s="244">
        <v>0</v>
      </c>
      <c r="Q121" s="244">
        <f>ROUND(E121*P121,2)</f>
        <v>0</v>
      </c>
      <c r="R121" s="246"/>
      <c r="S121" s="246" t="s">
        <v>164</v>
      </c>
      <c r="T121" s="247" t="s">
        <v>165</v>
      </c>
      <c r="U121" s="221">
        <v>0</v>
      </c>
      <c r="V121" s="221">
        <f>ROUND(E121*U121,2)</f>
        <v>0</v>
      </c>
      <c r="W121" s="221"/>
      <c r="X121" s="221" t="s">
        <v>166</v>
      </c>
      <c r="Y121" s="221" t="s">
        <v>167</v>
      </c>
      <c r="Z121" s="210"/>
      <c r="AA121" s="210"/>
      <c r="AB121" s="210"/>
      <c r="AC121" s="210"/>
      <c r="AD121" s="210"/>
      <c r="AE121" s="210"/>
      <c r="AF121" s="210"/>
      <c r="AG121" s="210" t="s">
        <v>168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34">
        <v>57</v>
      </c>
      <c r="B122" s="235" t="s">
        <v>173</v>
      </c>
      <c r="C122" s="250" t="s">
        <v>174</v>
      </c>
      <c r="D122" s="236" t="s">
        <v>163</v>
      </c>
      <c r="E122" s="237">
        <v>71.61</v>
      </c>
      <c r="F122" s="238">
        <v>3650</v>
      </c>
      <c r="G122" s="239">
        <f>ROUND(E122*F122,2)</f>
        <v>261376.5</v>
      </c>
      <c r="H122" s="238">
        <v>0</v>
      </c>
      <c r="I122" s="239">
        <f>ROUND(E122*H122,2)</f>
        <v>0</v>
      </c>
      <c r="J122" s="238">
        <v>3650</v>
      </c>
      <c r="K122" s="239">
        <f>ROUND(E122*J122,2)</f>
        <v>261376.5</v>
      </c>
      <c r="L122" s="239">
        <v>21</v>
      </c>
      <c r="M122" s="239">
        <f>G122*(1+L122/100)</f>
        <v>316265.565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9"/>
      <c r="S122" s="239" t="s">
        <v>164</v>
      </c>
      <c r="T122" s="240" t="s">
        <v>165</v>
      </c>
      <c r="U122" s="221">
        <v>0</v>
      </c>
      <c r="V122" s="221">
        <f>ROUND(E122*U122,2)</f>
        <v>0</v>
      </c>
      <c r="W122" s="221"/>
      <c r="X122" s="221" t="s">
        <v>166</v>
      </c>
      <c r="Y122" s="221" t="s">
        <v>167</v>
      </c>
      <c r="Z122" s="210"/>
      <c r="AA122" s="210"/>
      <c r="AB122" s="210"/>
      <c r="AC122" s="210"/>
      <c r="AD122" s="210"/>
      <c r="AE122" s="210"/>
      <c r="AF122" s="210"/>
      <c r="AG122" s="210" t="s">
        <v>168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5">
      <c r="A123" s="218"/>
      <c r="B123" s="219"/>
      <c r="C123" s="251" t="s">
        <v>198</v>
      </c>
      <c r="D123" s="222"/>
      <c r="E123" s="223">
        <v>71.61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0"/>
      <c r="AA123" s="210"/>
      <c r="AB123" s="210"/>
      <c r="AC123" s="210"/>
      <c r="AD123" s="210"/>
      <c r="AE123" s="210"/>
      <c r="AF123" s="210"/>
      <c r="AG123" s="210" t="s">
        <v>172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5">
      <c r="A124" s="227" t="s">
        <v>159</v>
      </c>
      <c r="B124" s="228" t="s">
        <v>101</v>
      </c>
      <c r="C124" s="248" t="s">
        <v>102</v>
      </c>
      <c r="D124" s="229"/>
      <c r="E124" s="230"/>
      <c r="F124" s="231"/>
      <c r="G124" s="231">
        <f>SUMIF(AG125:AG128,"&lt;&gt;NOR",G125:G128)</f>
        <v>434469.5</v>
      </c>
      <c r="H124" s="231"/>
      <c r="I124" s="231">
        <f>SUM(I125:I128)</f>
        <v>0</v>
      </c>
      <c r="J124" s="231"/>
      <c r="K124" s="231">
        <f>SUM(K125:K128)</f>
        <v>434469.5</v>
      </c>
      <c r="L124" s="231"/>
      <c r="M124" s="231">
        <f>SUM(M125:M128)</f>
        <v>525708.09499999997</v>
      </c>
      <c r="N124" s="230"/>
      <c r="O124" s="230">
        <f>SUM(O125:O128)</f>
        <v>0</v>
      </c>
      <c r="P124" s="230"/>
      <c r="Q124" s="230">
        <f>SUM(Q125:Q128)</f>
        <v>0</v>
      </c>
      <c r="R124" s="231"/>
      <c r="S124" s="231"/>
      <c r="T124" s="232"/>
      <c r="U124" s="226"/>
      <c r="V124" s="226">
        <f>SUM(V125:V128)</f>
        <v>0</v>
      </c>
      <c r="W124" s="226"/>
      <c r="X124" s="226"/>
      <c r="Y124" s="226"/>
      <c r="AG124" t="s">
        <v>160</v>
      </c>
    </row>
    <row r="125" spans="1:60" outlineLevel="1" x14ac:dyDescent="0.25">
      <c r="A125" s="241">
        <v>58</v>
      </c>
      <c r="B125" s="242" t="s">
        <v>161</v>
      </c>
      <c r="C125" s="249" t="s">
        <v>162</v>
      </c>
      <c r="D125" s="243" t="s">
        <v>163</v>
      </c>
      <c r="E125" s="244">
        <v>21</v>
      </c>
      <c r="F125" s="245">
        <v>6820</v>
      </c>
      <c r="G125" s="246">
        <f>ROUND(E125*F125,2)</f>
        <v>143220</v>
      </c>
      <c r="H125" s="245">
        <v>0</v>
      </c>
      <c r="I125" s="246">
        <f>ROUND(E125*H125,2)</f>
        <v>0</v>
      </c>
      <c r="J125" s="245">
        <v>6820</v>
      </c>
      <c r="K125" s="246">
        <f>ROUND(E125*J125,2)</f>
        <v>143220</v>
      </c>
      <c r="L125" s="246">
        <v>21</v>
      </c>
      <c r="M125" s="246">
        <f>G125*(1+L125/100)</f>
        <v>173296.19999999998</v>
      </c>
      <c r="N125" s="244">
        <v>0</v>
      </c>
      <c r="O125" s="244">
        <f>ROUND(E125*N125,2)</f>
        <v>0</v>
      </c>
      <c r="P125" s="244">
        <v>0</v>
      </c>
      <c r="Q125" s="244">
        <f>ROUND(E125*P125,2)</f>
        <v>0</v>
      </c>
      <c r="R125" s="246"/>
      <c r="S125" s="246" t="s">
        <v>164</v>
      </c>
      <c r="T125" s="247" t="s">
        <v>165</v>
      </c>
      <c r="U125" s="221">
        <v>0</v>
      </c>
      <c r="V125" s="221">
        <f>ROUND(E125*U125,2)</f>
        <v>0</v>
      </c>
      <c r="W125" s="221"/>
      <c r="X125" s="221" t="s">
        <v>166</v>
      </c>
      <c r="Y125" s="221" t="s">
        <v>167</v>
      </c>
      <c r="Z125" s="210"/>
      <c r="AA125" s="210"/>
      <c r="AB125" s="210"/>
      <c r="AC125" s="210"/>
      <c r="AD125" s="210"/>
      <c r="AE125" s="210"/>
      <c r="AF125" s="210"/>
      <c r="AG125" s="210" t="s">
        <v>168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41">
        <v>59</v>
      </c>
      <c r="B126" s="242" t="s">
        <v>169</v>
      </c>
      <c r="C126" s="249" t="s">
        <v>170</v>
      </c>
      <c r="D126" s="243" t="s">
        <v>163</v>
      </c>
      <c r="E126" s="244">
        <v>21</v>
      </c>
      <c r="F126" s="245">
        <v>3470</v>
      </c>
      <c r="G126" s="246">
        <f>ROUND(E126*F126,2)</f>
        <v>72870</v>
      </c>
      <c r="H126" s="245">
        <v>0</v>
      </c>
      <c r="I126" s="246">
        <f>ROUND(E126*H126,2)</f>
        <v>0</v>
      </c>
      <c r="J126" s="245">
        <v>3470</v>
      </c>
      <c r="K126" s="246">
        <f>ROUND(E126*J126,2)</f>
        <v>72870</v>
      </c>
      <c r="L126" s="246">
        <v>21</v>
      </c>
      <c r="M126" s="246">
        <f>G126*(1+L126/100)</f>
        <v>88172.7</v>
      </c>
      <c r="N126" s="244">
        <v>0</v>
      </c>
      <c r="O126" s="244">
        <f>ROUND(E126*N126,2)</f>
        <v>0</v>
      </c>
      <c r="P126" s="244">
        <v>0</v>
      </c>
      <c r="Q126" s="244">
        <f>ROUND(E126*P126,2)</f>
        <v>0</v>
      </c>
      <c r="R126" s="246"/>
      <c r="S126" s="246" t="s">
        <v>164</v>
      </c>
      <c r="T126" s="247" t="s">
        <v>165</v>
      </c>
      <c r="U126" s="221">
        <v>0</v>
      </c>
      <c r="V126" s="221">
        <f>ROUND(E126*U126,2)</f>
        <v>0</v>
      </c>
      <c r="W126" s="221"/>
      <c r="X126" s="221" t="s">
        <v>166</v>
      </c>
      <c r="Y126" s="221" t="s">
        <v>167</v>
      </c>
      <c r="Z126" s="210"/>
      <c r="AA126" s="210"/>
      <c r="AB126" s="210"/>
      <c r="AC126" s="210"/>
      <c r="AD126" s="210"/>
      <c r="AE126" s="210"/>
      <c r="AF126" s="210"/>
      <c r="AG126" s="210" t="s">
        <v>168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34">
        <v>60</v>
      </c>
      <c r="B127" s="235" t="s">
        <v>173</v>
      </c>
      <c r="C127" s="250" t="s">
        <v>174</v>
      </c>
      <c r="D127" s="236" t="s">
        <v>163</v>
      </c>
      <c r="E127" s="237">
        <v>59.83</v>
      </c>
      <c r="F127" s="238">
        <v>3650</v>
      </c>
      <c r="G127" s="239">
        <f>ROUND(E127*F127,2)</f>
        <v>218379.5</v>
      </c>
      <c r="H127" s="238">
        <v>0</v>
      </c>
      <c r="I127" s="239">
        <f>ROUND(E127*H127,2)</f>
        <v>0</v>
      </c>
      <c r="J127" s="238">
        <v>3650</v>
      </c>
      <c r="K127" s="239">
        <f>ROUND(E127*J127,2)</f>
        <v>218379.5</v>
      </c>
      <c r="L127" s="239">
        <v>21</v>
      </c>
      <c r="M127" s="239">
        <f>G127*(1+L127/100)</f>
        <v>264239.19500000001</v>
      </c>
      <c r="N127" s="237">
        <v>0</v>
      </c>
      <c r="O127" s="237">
        <f>ROUND(E127*N127,2)</f>
        <v>0</v>
      </c>
      <c r="P127" s="237">
        <v>0</v>
      </c>
      <c r="Q127" s="237">
        <f>ROUND(E127*P127,2)</f>
        <v>0</v>
      </c>
      <c r="R127" s="239"/>
      <c r="S127" s="239" t="s">
        <v>164</v>
      </c>
      <c r="T127" s="240" t="s">
        <v>165</v>
      </c>
      <c r="U127" s="221">
        <v>0</v>
      </c>
      <c r="V127" s="221">
        <f>ROUND(E127*U127,2)</f>
        <v>0</v>
      </c>
      <c r="W127" s="221"/>
      <c r="X127" s="221" t="s">
        <v>166</v>
      </c>
      <c r="Y127" s="221" t="s">
        <v>167</v>
      </c>
      <c r="Z127" s="210"/>
      <c r="AA127" s="210"/>
      <c r="AB127" s="210"/>
      <c r="AC127" s="210"/>
      <c r="AD127" s="210"/>
      <c r="AE127" s="210"/>
      <c r="AF127" s="210"/>
      <c r="AG127" s="210" t="s">
        <v>168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5">
      <c r="A128" s="218"/>
      <c r="B128" s="219"/>
      <c r="C128" s="251" t="s">
        <v>199</v>
      </c>
      <c r="D128" s="222"/>
      <c r="E128" s="223">
        <v>59.83</v>
      </c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0"/>
      <c r="AA128" s="210"/>
      <c r="AB128" s="210"/>
      <c r="AC128" s="210"/>
      <c r="AD128" s="210"/>
      <c r="AE128" s="210"/>
      <c r="AF128" s="210"/>
      <c r="AG128" s="210" t="s">
        <v>172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x14ac:dyDescent="0.25">
      <c r="A129" s="227" t="s">
        <v>159</v>
      </c>
      <c r="B129" s="228" t="s">
        <v>103</v>
      </c>
      <c r="C129" s="248" t="s">
        <v>104</v>
      </c>
      <c r="D129" s="229"/>
      <c r="E129" s="230"/>
      <c r="F129" s="231"/>
      <c r="G129" s="231">
        <f>SUMIF(AG130:AG133,"&lt;&gt;NOR",G130:G133)</f>
        <v>421711.5</v>
      </c>
      <c r="H129" s="231"/>
      <c r="I129" s="231">
        <f>SUM(I130:I133)</f>
        <v>0</v>
      </c>
      <c r="J129" s="231"/>
      <c r="K129" s="231">
        <f>SUM(K130:K133)</f>
        <v>421711.5</v>
      </c>
      <c r="L129" s="231"/>
      <c r="M129" s="231">
        <f>SUM(M130:M133)</f>
        <v>510270.91499999998</v>
      </c>
      <c r="N129" s="230"/>
      <c r="O129" s="230">
        <f>SUM(O130:O133)</f>
        <v>0</v>
      </c>
      <c r="P129" s="230"/>
      <c r="Q129" s="230">
        <f>SUM(Q130:Q133)</f>
        <v>0</v>
      </c>
      <c r="R129" s="231"/>
      <c r="S129" s="231"/>
      <c r="T129" s="232"/>
      <c r="U129" s="226"/>
      <c r="V129" s="226">
        <f>SUM(V130:V133)</f>
        <v>0</v>
      </c>
      <c r="W129" s="226"/>
      <c r="X129" s="226"/>
      <c r="Y129" s="226"/>
      <c r="AG129" t="s">
        <v>160</v>
      </c>
    </row>
    <row r="130" spans="1:60" outlineLevel="1" x14ac:dyDescent="0.25">
      <c r="A130" s="241">
        <v>61</v>
      </c>
      <c r="B130" s="242" t="s">
        <v>161</v>
      </c>
      <c r="C130" s="249" t="s">
        <v>162</v>
      </c>
      <c r="D130" s="243" t="s">
        <v>163</v>
      </c>
      <c r="E130" s="244">
        <v>20.2</v>
      </c>
      <c r="F130" s="245">
        <v>6820</v>
      </c>
      <c r="G130" s="246">
        <f>ROUND(E130*F130,2)</f>
        <v>137764</v>
      </c>
      <c r="H130" s="245">
        <v>0</v>
      </c>
      <c r="I130" s="246">
        <f>ROUND(E130*H130,2)</f>
        <v>0</v>
      </c>
      <c r="J130" s="245">
        <v>6820</v>
      </c>
      <c r="K130" s="246">
        <f>ROUND(E130*J130,2)</f>
        <v>137764</v>
      </c>
      <c r="L130" s="246">
        <v>21</v>
      </c>
      <c r="M130" s="246">
        <f>G130*(1+L130/100)</f>
        <v>166694.44</v>
      </c>
      <c r="N130" s="244">
        <v>0</v>
      </c>
      <c r="O130" s="244">
        <f>ROUND(E130*N130,2)</f>
        <v>0</v>
      </c>
      <c r="P130" s="244">
        <v>0</v>
      </c>
      <c r="Q130" s="244">
        <f>ROUND(E130*P130,2)</f>
        <v>0</v>
      </c>
      <c r="R130" s="246"/>
      <c r="S130" s="246" t="s">
        <v>164</v>
      </c>
      <c r="T130" s="247" t="s">
        <v>165</v>
      </c>
      <c r="U130" s="221">
        <v>0</v>
      </c>
      <c r="V130" s="221">
        <f>ROUND(E130*U130,2)</f>
        <v>0</v>
      </c>
      <c r="W130" s="221"/>
      <c r="X130" s="221" t="s">
        <v>166</v>
      </c>
      <c r="Y130" s="221" t="s">
        <v>167</v>
      </c>
      <c r="Z130" s="210"/>
      <c r="AA130" s="210"/>
      <c r="AB130" s="210"/>
      <c r="AC130" s="210"/>
      <c r="AD130" s="210"/>
      <c r="AE130" s="210"/>
      <c r="AF130" s="210"/>
      <c r="AG130" s="210" t="s">
        <v>168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41">
        <v>62</v>
      </c>
      <c r="B131" s="242" t="s">
        <v>169</v>
      </c>
      <c r="C131" s="249" t="s">
        <v>170</v>
      </c>
      <c r="D131" s="243" t="s">
        <v>163</v>
      </c>
      <c r="E131" s="244">
        <v>20.2</v>
      </c>
      <c r="F131" s="245">
        <v>3470</v>
      </c>
      <c r="G131" s="246">
        <f>ROUND(E131*F131,2)</f>
        <v>70094</v>
      </c>
      <c r="H131" s="245">
        <v>0</v>
      </c>
      <c r="I131" s="246">
        <f>ROUND(E131*H131,2)</f>
        <v>0</v>
      </c>
      <c r="J131" s="245">
        <v>3470</v>
      </c>
      <c r="K131" s="246">
        <f>ROUND(E131*J131,2)</f>
        <v>70094</v>
      </c>
      <c r="L131" s="246">
        <v>21</v>
      </c>
      <c r="M131" s="246">
        <f>G131*(1+L131/100)</f>
        <v>84813.739999999991</v>
      </c>
      <c r="N131" s="244">
        <v>0</v>
      </c>
      <c r="O131" s="244">
        <f>ROUND(E131*N131,2)</f>
        <v>0</v>
      </c>
      <c r="P131" s="244">
        <v>0</v>
      </c>
      <c r="Q131" s="244">
        <f>ROUND(E131*P131,2)</f>
        <v>0</v>
      </c>
      <c r="R131" s="246"/>
      <c r="S131" s="246" t="s">
        <v>164</v>
      </c>
      <c r="T131" s="247" t="s">
        <v>165</v>
      </c>
      <c r="U131" s="221">
        <v>0</v>
      </c>
      <c r="V131" s="221">
        <f>ROUND(E131*U131,2)</f>
        <v>0</v>
      </c>
      <c r="W131" s="221"/>
      <c r="X131" s="221" t="s">
        <v>166</v>
      </c>
      <c r="Y131" s="221" t="s">
        <v>167</v>
      </c>
      <c r="Z131" s="210"/>
      <c r="AA131" s="210"/>
      <c r="AB131" s="210"/>
      <c r="AC131" s="210"/>
      <c r="AD131" s="210"/>
      <c r="AE131" s="210"/>
      <c r="AF131" s="210"/>
      <c r="AG131" s="210" t="s">
        <v>168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34">
        <v>63</v>
      </c>
      <c r="B132" s="235" t="s">
        <v>173</v>
      </c>
      <c r="C132" s="250" t="s">
        <v>174</v>
      </c>
      <c r="D132" s="236" t="s">
        <v>163</v>
      </c>
      <c r="E132" s="237">
        <v>58.59</v>
      </c>
      <c r="F132" s="238">
        <v>3650</v>
      </c>
      <c r="G132" s="239">
        <f>ROUND(E132*F132,2)</f>
        <v>213853.5</v>
      </c>
      <c r="H132" s="238">
        <v>0</v>
      </c>
      <c r="I132" s="239">
        <f>ROUND(E132*H132,2)</f>
        <v>0</v>
      </c>
      <c r="J132" s="238">
        <v>3650</v>
      </c>
      <c r="K132" s="239">
        <f>ROUND(E132*J132,2)</f>
        <v>213853.5</v>
      </c>
      <c r="L132" s="239">
        <v>21</v>
      </c>
      <c r="M132" s="239">
        <f>G132*(1+L132/100)</f>
        <v>258762.73499999999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9"/>
      <c r="S132" s="239" t="s">
        <v>164</v>
      </c>
      <c r="T132" s="240" t="s">
        <v>165</v>
      </c>
      <c r="U132" s="221">
        <v>0</v>
      </c>
      <c r="V132" s="221">
        <f>ROUND(E132*U132,2)</f>
        <v>0</v>
      </c>
      <c r="W132" s="221"/>
      <c r="X132" s="221" t="s">
        <v>166</v>
      </c>
      <c r="Y132" s="221" t="s">
        <v>167</v>
      </c>
      <c r="Z132" s="210"/>
      <c r="AA132" s="210"/>
      <c r="AB132" s="210"/>
      <c r="AC132" s="210"/>
      <c r="AD132" s="210"/>
      <c r="AE132" s="210"/>
      <c r="AF132" s="210"/>
      <c r="AG132" s="210" t="s">
        <v>168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5">
      <c r="A133" s="218"/>
      <c r="B133" s="219"/>
      <c r="C133" s="251" t="s">
        <v>200</v>
      </c>
      <c r="D133" s="222"/>
      <c r="E133" s="223">
        <v>58.59</v>
      </c>
      <c r="F133" s="221"/>
      <c r="G133" s="221"/>
      <c r="H133" s="221"/>
      <c r="I133" s="221"/>
      <c r="J133" s="221"/>
      <c r="K133" s="221"/>
      <c r="L133" s="221"/>
      <c r="M133" s="221"/>
      <c r="N133" s="220"/>
      <c r="O133" s="220"/>
      <c r="P133" s="220"/>
      <c r="Q133" s="220"/>
      <c r="R133" s="221"/>
      <c r="S133" s="221"/>
      <c r="T133" s="221"/>
      <c r="U133" s="221"/>
      <c r="V133" s="221"/>
      <c r="W133" s="221"/>
      <c r="X133" s="221"/>
      <c r="Y133" s="221"/>
      <c r="Z133" s="210"/>
      <c r="AA133" s="210"/>
      <c r="AB133" s="210"/>
      <c r="AC133" s="210"/>
      <c r="AD133" s="210"/>
      <c r="AE133" s="210"/>
      <c r="AF133" s="210"/>
      <c r="AG133" s="210" t="s">
        <v>172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x14ac:dyDescent="0.25">
      <c r="A134" s="227" t="s">
        <v>159</v>
      </c>
      <c r="B134" s="228" t="s">
        <v>105</v>
      </c>
      <c r="C134" s="248" t="s">
        <v>106</v>
      </c>
      <c r="D134" s="229"/>
      <c r="E134" s="230"/>
      <c r="F134" s="231"/>
      <c r="G134" s="231">
        <f>SUMIF(AG135:AG138,"&lt;&gt;NOR",G135:G138)</f>
        <v>136834</v>
      </c>
      <c r="H134" s="231"/>
      <c r="I134" s="231">
        <f>SUM(I135:I138)</f>
        <v>0</v>
      </c>
      <c r="J134" s="231"/>
      <c r="K134" s="231">
        <f>SUM(K135:K138)</f>
        <v>136834</v>
      </c>
      <c r="L134" s="231"/>
      <c r="M134" s="231">
        <f>SUM(M135:M138)</f>
        <v>165569.13999999998</v>
      </c>
      <c r="N134" s="230"/>
      <c r="O134" s="230">
        <f>SUM(O135:O138)</f>
        <v>0</v>
      </c>
      <c r="P134" s="230"/>
      <c r="Q134" s="230">
        <f>SUM(Q135:Q138)</f>
        <v>0</v>
      </c>
      <c r="R134" s="231"/>
      <c r="S134" s="231"/>
      <c r="T134" s="232"/>
      <c r="U134" s="226"/>
      <c r="V134" s="226">
        <f>SUM(V135:V138)</f>
        <v>0</v>
      </c>
      <c r="W134" s="226"/>
      <c r="X134" s="226"/>
      <c r="Y134" s="226"/>
      <c r="AG134" t="s">
        <v>160</v>
      </c>
    </row>
    <row r="135" spans="1:60" outlineLevel="1" x14ac:dyDescent="0.25">
      <c r="A135" s="241">
        <v>64</v>
      </c>
      <c r="B135" s="242" t="s">
        <v>161</v>
      </c>
      <c r="C135" s="249" t="s">
        <v>162</v>
      </c>
      <c r="D135" s="243" t="s">
        <v>163</v>
      </c>
      <c r="E135" s="244">
        <v>3.4</v>
      </c>
      <c r="F135" s="245">
        <v>6820</v>
      </c>
      <c r="G135" s="246">
        <f>ROUND(E135*F135,2)</f>
        <v>23188</v>
      </c>
      <c r="H135" s="245">
        <v>0</v>
      </c>
      <c r="I135" s="246">
        <f>ROUND(E135*H135,2)</f>
        <v>0</v>
      </c>
      <c r="J135" s="245">
        <v>6820</v>
      </c>
      <c r="K135" s="246">
        <f>ROUND(E135*J135,2)</f>
        <v>23188</v>
      </c>
      <c r="L135" s="246">
        <v>21</v>
      </c>
      <c r="M135" s="246">
        <f>G135*(1+L135/100)</f>
        <v>28057.48</v>
      </c>
      <c r="N135" s="244">
        <v>0</v>
      </c>
      <c r="O135" s="244">
        <f>ROUND(E135*N135,2)</f>
        <v>0</v>
      </c>
      <c r="P135" s="244">
        <v>0</v>
      </c>
      <c r="Q135" s="244">
        <f>ROUND(E135*P135,2)</f>
        <v>0</v>
      </c>
      <c r="R135" s="246"/>
      <c r="S135" s="246" t="s">
        <v>164</v>
      </c>
      <c r="T135" s="247" t="s">
        <v>165</v>
      </c>
      <c r="U135" s="221">
        <v>0</v>
      </c>
      <c r="V135" s="221">
        <f>ROUND(E135*U135,2)</f>
        <v>0</v>
      </c>
      <c r="W135" s="221"/>
      <c r="X135" s="221" t="s">
        <v>166</v>
      </c>
      <c r="Y135" s="221" t="s">
        <v>167</v>
      </c>
      <c r="Z135" s="210"/>
      <c r="AA135" s="210"/>
      <c r="AB135" s="210"/>
      <c r="AC135" s="210"/>
      <c r="AD135" s="210"/>
      <c r="AE135" s="210"/>
      <c r="AF135" s="210"/>
      <c r="AG135" s="210" t="s">
        <v>168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41">
        <v>65</v>
      </c>
      <c r="B136" s="242" t="s">
        <v>169</v>
      </c>
      <c r="C136" s="249" t="s">
        <v>170</v>
      </c>
      <c r="D136" s="243" t="s">
        <v>163</v>
      </c>
      <c r="E136" s="244">
        <v>3.4</v>
      </c>
      <c r="F136" s="245">
        <v>2790</v>
      </c>
      <c r="G136" s="246">
        <f>ROUND(E136*F136,2)</f>
        <v>9486</v>
      </c>
      <c r="H136" s="245">
        <v>0</v>
      </c>
      <c r="I136" s="246">
        <f>ROUND(E136*H136,2)</f>
        <v>0</v>
      </c>
      <c r="J136" s="245">
        <v>2790</v>
      </c>
      <c r="K136" s="246">
        <f>ROUND(E136*J136,2)</f>
        <v>9486</v>
      </c>
      <c r="L136" s="246">
        <v>21</v>
      </c>
      <c r="M136" s="246">
        <f>G136*(1+L136/100)</f>
        <v>11478.06</v>
      </c>
      <c r="N136" s="244">
        <v>0</v>
      </c>
      <c r="O136" s="244">
        <f>ROUND(E136*N136,2)</f>
        <v>0</v>
      </c>
      <c r="P136" s="244">
        <v>0</v>
      </c>
      <c r="Q136" s="244">
        <f>ROUND(E136*P136,2)</f>
        <v>0</v>
      </c>
      <c r="R136" s="246"/>
      <c r="S136" s="246" t="s">
        <v>164</v>
      </c>
      <c r="T136" s="247" t="s">
        <v>165</v>
      </c>
      <c r="U136" s="221">
        <v>0</v>
      </c>
      <c r="V136" s="221">
        <f>ROUND(E136*U136,2)</f>
        <v>0</v>
      </c>
      <c r="W136" s="221"/>
      <c r="X136" s="221" t="s">
        <v>166</v>
      </c>
      <c r="Y136" s="221" t="s">
        <v>167</v>
      </c>
      <c r="Z136" s="210"/>
      <c r="AA136" s="210"/>
      <c r="AB136" s="210"/>
      <c r="AC136" s="210"/>
      <c r="AD136" s="210"/>
      <c r="AE136" s="210"/>
      <c r="AF136" s="210"/>
      <c r="AG136" s="210" t="s">
        <v>168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34">
        <v>66</v>
      </c>
      <c r="B137" s="235" t="s">
        <v>173</v>
      </c>
      <c r="C137" s="250" t="s">
        <v>174</v>
      </c>
      <c r="D137" s="236" t="s">
        <v>163</v>
      </c>
      <c r="E137" s="237">
        <v>23.25</v>
      </c>
      <c r="F137" s="238">
        <v>4480</v>
      </c>
      <c r="G137" s="239">
        <f>ROUND(E137*F137,2)</f>
        <v>104160</v>
      </c>
      <c r="H137" s="238">
        <v>0</v>
      </c>
      <c r="I137" s="239">
        <f>ROUND(E137*H137,2)</f>
        <v>0</v>
      </c>
      <c r="J137" s="238">
        <v>4480</v>
      </c>
      <c r="K137" s="239">
        <f>ROUND(E137*J137,2)</f>
        <v>104160</v>
      </c>
      <c r="L137" s="239">
        <v>21</v>
      </c>
      <c r="M137" s="239">
        <f>G137*(1+L137/100)</f>
        <v>126033.59999999999</v>
      </c>
      <c r="N137" s="237">
        <v>0</v>
      </c>
      <c r="O137" s="237">
        <f>ROUND(E137*N137,2)</f>
        <v>0</v>
      </c>
      <c r="P137" s="237">
        <v>0</v>
      </c>
      <c r="Q137" s="237">
        <f>ROUND(E137*P137,2)</f>
        <v>0</v>
      </c>
      <c r="R137" s="239"/>
      <c r="S137" s="239" t="s">
        <v>164</v>
      </c>
      <c r="T137" s="240" t="s">
        <v>165</v>
      </c>
      <c r="U137" s="221">
        <v>0</v>
      </c>
      <c r="V137" s="221">
        <f>ROUND(E137*U137,2)</f>
        <v>0</v>
      </c>
      <c r="W137" s="221"/>
      <c r="X137" s="221" t="s">
        <v>166</v>
      </c>
      <c r="Y137" s="221" t="s">
        <v>167</v>
      </c>
      <c r="Z137" s="210"/>
      <c r="AA137" s="210"/>
      <c r="AB137" s="210"/>
      <c r="AC137" s="210"/>
      <c r="AD137" s="210"/>
      <c r="AE137" s="210"/>
      <c r="AF137" s="210"/>
      <c r="AG137" s="210" t="s">
        <v>168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5">
      <c r="A138" s="218"/>
      <c r="B138" s="219"/>
      <c r="C138" s="251" t="s">
        <v>201</v>
      </c>
      <c r="D138" s="222"/>
      <c r="E138" s="223">
        <v>23.25</v>
      </c>
      <c r="F138" s="221"/>
      <c r="G138" s="221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21"/>
      <c r="Z138" s="210"/>
      <c r="AA138" s="210"/>
      <c r="AB138" s="210"/>
      <c r="AC138" s="210"/>
      <c r="AD138" s="210"/>
      <c r="AE138" s="210"/>
      <c r="AF138" s="210"/>
      <c r="AG138" s="210" t="s">
        <v>172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x14ac:dyDescent="0.25">
      <c r="A139" s="227" t="s">
        <v>159</v>
      </c>
      <c r="B139" s="228" t="s">
        <v>107</v>
      </c>
      <c r="C139" s="248" t="s">
        <v>92</v>
      </c>
      <c r="D139" s="229"/>
      <c r="E139" s="230"/>
      <c r="F139" s="231"/>
      <c r="G139" s="231">
        <f>SUMIF(AG140:AG143,"&lt;&gt;NOR",G140:G143)</f>
        <v>531278</v>
      </c>
      <c r="H139" s="231"/>
      <c r="I139" s="231">
        <f>SUM(I140:I143)</f>
        <v>0</v>
      </c>
      <c r="J139" s="231"/>
      <c r="K139" s="231">
        <f>SUM(K140:K143)</f>
        <v>531278</v>
      </c>
      <c r="L139" s="231"/>
      <c r="M139" s="231">
        <f>SUM(M140:M143)</f>
        <v>642846.37999999989</v>
      </c>
      <c r="N139" s="230"/>
      <c r="O139" s="230">
        <f>SUM(O140:O143)</f>
        <v>0</v>
      </c>
      <c r="P139" s="230"/>
      <c r="Q139" s="230">
        <f>SUM(Q140:Q143)</f>
        <v>0</v>
      </c>
      <c r="R139" s="231"/>
      <c r="S139" s="231"/>
      <c r="T139" s="232"/>
      <c r="U139" s="226"/>
      <c r="V139" s="226">
        <f>SUM(V140:V143)</f>
        <v>0</v>
      </c>
      <c r="W139" s="226"/>
      <c r="X139" s="226"/>
      <c r="Y139" s="226"/>
      <c r="AG139" t="s">
        <v>160</v>
      </c>
    </row>
    <row r="140" spans="1:60" outlineLevel="1" x14ac:dyDescent="0.25">
      <c r="A140" s="241">
        <v>67</v>
      </c>
      <c r="B140" s="242" t="s">
        <v>161</v>
      </c>
      <c r="C140" s="249" t="s">
        <v>162</v>
      </c>
      <c r="D140" s="243" t="s">
        <v>163</v>
      </c>
      <c r="E140" s="244">
        <v>20.6</v>
      </c>
      <c r="F140" s="245">
        <v>6820</v>
      </c>
      <c r="G140" s="246">
        <f>ROUND(E140*F140,2)</f>
        <v>140492</v>
      </c>
      <c r="H140" s="245">
        <v>0</v>
      </c>
      <c r="I140" s="246">
        <f>ROUND(E140*H140,2)</f>
        <v>0</v>
      </c>
      <c r="J140" s="245">
        <v>6820</v>
      </c>
      <c r="K140" s="246">
        <f>ROUND(E140*J140,2)</f>
        <v>140492</v>
      </c>
      <c r="L140" s="246">
        <v>21</v>
      </c>
      <c r="M140" s="246">
        <f>G140*(1+L140/100)</f>
        <v>169995.32</v>
      </c>
      <c r="N140" s="244">
        <v>0</v>
      </c>
      <c r="O140" s="244">
        <f>ROUND(E140*N140,2)</f>
        <v>0</v>
      </c>
      <c r="P140" s="244">
        <v>0</v>
      </c>
      <c r="Q140" s="244">
        <f>ROUND(E140*P140,2)</f>
        <v>0</v>
      </c>
      <c r="R140" s="246"/>
      <c r="S140" s="246" t="s">
        <v>164</v>
      </c>
      <c r="T140" s="247" t="s">
        <v>165</v>
      </c>
      <c r="U140" s="221">
        <v>0</v>
      </c>
      <c r="V140" s="221">
        <f>ROUND(E140*U140,2)</f>
        <v>0</v>
      </c>
      <c r="W140" s="221"/>
      <c r="X140" s="221" t="s">
        <v>166</v>
      </c>
      <c r="Y140" s="221" t="s">
        <v>167</v>
      </c>
      <c r="Z140" s="210"/>
      <c r="AA140" s="210"/>
      <c r="AB140" s="210"/>
      <c r="AC140" s="210"/>
      <c r="AD140" s="210"/>
      <c r="AE140" s="210"/>
      <c r="AF140" s="210"/>
      <c r="AG140" s="210" t="s">
        <v>168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41">
        <v>68</v>
      </c>
      <c r="B141" s="242" t="s">
        <v>169</v>
      </c>
      <c r="C141" s="249" t="s">
        <v>170</v>
      </c>
      <c r="D141" s="243" t="s">
        <v>163</v>
      </c>
      <c r="E141" s="244">
        <v>20.6</v>
      </c>
      <c r="F141" s="245">
        <v>2790</v>
      </c>
      <c r="G141" s="246">
        <f>ROUND(E141*F141,2)</f>
        <v>57474</v>
      </c>
      <c r="H141" s="245">
        <v>0</v>
      </c>
      <c r="I141" s="246">
        <f>ROUND(E141*H141,2)</f>
        <v>0</v>
      </c>
      <c r="J141" s="245">
        <v>2790</v>
      </c>
      <c r="K141" s="246">
        <f>ROUND(E141*J141,2)</f>
        <v>57474</v>
      </c>
      <c r="L141" s="246">
        <v>21</v>
      </c>
      <c r="M141" s="246">
        <f>G141*(1+L141/100)</f>
        <v>69543.539999999994</v>
      </c>
      <c r="N141" s="244">
        <v>0</v>
      </c>
      <c r="O141" s="244">
        <f>ROUND(E141*N141,2)</f>
        <v>0</v>
      </c>
      <c r="P141" s="244">
        <v>0</v>
      </c>
      <c r="Q141" s="244">
        <f>ROUND(E141*P141,2)</f>
        <v>0</v>
      </c>
      <c r="R141" s="246"/>
      <c r="S141" s="246" t="s">
        <v>164</v>
      </c>
      <c r="T141" s="247" t="s">
        <v>165</v>
      </c>
      <c r="U141" s="221">
        <v>0</v>
      </c>
      <c r="V141" s="221">
        <f>ROUND(E141*U141,2)</f>
        <v>0</v>
      </c>
      <c r="W141" s="221"/>
      <c r="X141" s="221" t="s">
        <v>166</v>
      </c>
      <c r="Y141" s="221" t="s">
        <v>167</v>
      </c>
      <c r="Z141" s="210"/>
      <c r="AA141" s="210"/>
      <c r="AB141" s="210"/>
      <c r="AC141" s="210"/>
      <c r="AD141" s="210"/>
      <c r="AE141" s="210"/>
      <c r="AF141" s="210"/>
      <c r="AG141" s="210" t="s">
        <v>168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34">
        <v>69</v>
      </c>
      <c r="B142" s="235" t="s">
        <v>173</v>
      </c>
      <c r="C142" s="250" t="s">
        <v>174</v>
      </c>
      <c r="D142" s="236" t="s">
        <v>163</v>
      </c>
      <c r="E142" s="237">
        <v>74.400000000000006</v>
      </c>
      <c r="F142" s="238">
        <v>4480</v>
      </c>
      <c r="G142" s="239">
        <f>ROUND(E142*F142,2)</f>
        <v>333312</v>
      </c>
      <c r="H142" s="238">
        <v>0</v>
      </c>
      <c r="I142" s="239">
        <f>ROUND(E142*H142,2)</f>
        <v>0</v>
      </c>
      <c r="J142" s="238">
        <v>4480</v>
      </c>
      <c r="K142" s="239">
        <f>ROUND(E142*J142,2)</f>
        <v>333312</v>
      </c>
      <c r="L142" s="239">
        <v>21</v>
      </c>
      <c r="M142" s="239">
        <f>G142*(1+L142/100)</f>
        <v>403307.51999999996</v>
      </c>
      <c r="N142" s="237">
        <v>0</v>
      </c>
      <c r="O142" s="237">
        <f>ROUND(E142*N142,2)</f>
        <v>0</v>
      </c>
      <c r="P142" s="237">
        <v>0</v>
      </c>
      <c r="Q142" s="237">
        <f>ROUND(E142*P142,2)</f>
        <v>0</v>
      </c>
      <c r="R142" s="239"/>
      <c r="S142" s="239" t="s">
        <v>164</v>
      </c>
      <c r="T142" s="240" t="s">
        <v>165</v>
      </c>
      <c r="U142" s="221">
        <v>0</v>
      </c>
      <c r="V142" s="221">
        <f>ROUND(E142*U142,2)</f>
        <v>0</v>
      </c>
      <c r="W142" s="221"/>
      <c r="X142" s="221" t="s">
        <v>166</v>
      </c>
      <c r="Y142" s="221" t="s">
        <v>167</v>
      </c>
      <c r="Z142" s="210"/>
      <c r="AA142" s="210"/>
      <c r="AB142" s="210"/>
      <c r="AC142" s="210"/>
      <c r="AD142" s="210"/>
      <c r="AE142" s="210"/>
      <c r="AF142" s="210"/>
      <c r="AG142" s="210" t="s">
        <v>168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5">
      <c r="A143" s="218"/>
      <c r="B143" s="219"/>
      <c r="C143" s="251" t="s">
        <v>202</v>
      </c>
      <c r="D143" s="222"/>
      <c r="E143" s="223">
        <v>74.400000000000006</v>
      </c>
      <c r="F143" s="221"/>
      <c r="G143" s="221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0"/>
      <c r="AA143" s="210"/>
      <c r="AB143" s="210"/>
      <c r="AC143" s="210"/>
      <c r="AD143" s="210"/>
      <c r="AE143" s="210"/>
      <c r="AF143" s="210"/>
      <c r="AG143" s="210" t="s">
        <v>172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x14ac:dyDescent="0.25">
      <c r="A144" s="227" t="s">
        <v>159</v>
      </c>
      <c r="B144" s="228" t="s">
        <v>108</v>
      </c>
      <c r="C144" s="248" t="s">
        <v>109</v>
      </c>
      <c r="D144" s="229"/>
      <c r="E144" s="230"/>
      <c r="F144" s="231"/>
      <c r="G144" s="231">
        <f>SUMIF(AG145:AG148,"&lt;&gt;NOR",G145:G148)</f>
        <v>326529.2</v>
      </c>
      <c r="H144" s="231"/>
      <c r="I144" s="231">
        <f>SUM(I145:I148)</f>
        <v>0</v>
      </c>
      <c r="J144" s="231"/>
      <c r="K144" s="231">
        <f>SUM(K145:K148)</f>
        <v>326529.2</v>
      </c>
      <c r="L144" s="231"/>
      <c r="M144" s="231">
        <f>SUM(M145:M148)</f>
        <v>395100.33200000005</v>
      </c>
      <c r="N144" s="230"/>
      <c r="O144" s="230">
        <f>SUM(O145:O148)</f>
        <v>0</v>
      </c>
      <c r="P144" s="230"/>
      <c r="Q144" s="230">
        <f>SUM(Q145:Q148)</f>
        <v>0</v>
      </c>
      <c r="R144" s="231"/>
      <c r="S144" s="231"/>
      <c r="T144" s="232"/>
      <c r="U144" s="226"/>
      <c r="V144" s="226">
        <f>SUM(V145:V148)</f>
        <v>0</v>
      </c>
      <c r="W144" s="226"/>
      <c r="X144" s="226"/>
      <c r="Y144" s="226"/>
      <c r="AG144" t="s">
        <v>160</v>
      </c>
    </row>
    <row r="145" spans="1:60" outlineLevel="1" x14ac:dyDescent="0.25">
      <c r="A145" s="241">
        <v>70</v>
      </c>
      <c r="B145" s="242" t="s">
        <v>161</v>
      </c>
      <c r="C145" s="249" t="s">
        <v>162</v>
      </c>
      <c r="D145" s="243" t="s">
        <v>163</v>
      </c>
      <c r="E145" s="244">
        <v>11</v>
      </c>
      <c r="F145" s="245">
        <v>6820</v>
      </c>
      <c r="G145" s="246">
        <f>ROUND(E145*F145,2)</f>
        <v>75020</v>
      </c>
      <c r="H145" s="245">
        <v>0</v>
      </c>
      <c r="I145" s="246">
        <f>ROUND(E145*H145,2)</f>
        <v>0</v>
      </c>
      <c r="J145" s="245">
        <v>6820</v>
      </c>
      <c r="K145" s="246">
        <f>ROUND(E145*J145,2)</f>
        <v>75020</v>
      </c>
      <c r="L145" s="246">
        <v>21</v>
      </c>
      <c r="M145" s="246">
        <f>G145*(1+L145/100)</f>
        <v>90774.2</v>
      </c>
      <c r="N145" s="244">
        <v>0</v>
      </c>
      <c r="O145" s="244">
        <f>ROUND(E145*N145,2)</f>
        <v>0</v>
      </c>
      <c r="P145" s="244">
        <v>0</v>
      </c>
      <c r="Q145" s="244">
        <f>ROUND(E145*P145,2)</f>
        <v>0</v>
      </c>
      <c r="R145" s="246"/>
      <c r="S145" s="246" t="s">
        <v>164</v>
      </c>
      <c r="T145" s="247" t="s">
        <v>165</v>
      </c>
      <c r="U145" s="221">
        <v>0</v>
      </c>
      <c r="V145" s="221">
        <f>ROUND(E145*U145,2)</f>
        <v>0</v>
      </c>
      <c r="W145" s="221"/>
      <c r="X145" s="221" t="s">
        <v>166</v>
      </c>
      <c r="Y145" s="221" t="s">
        <v>167</v>
      </c>
      <c r="Z145" s="210"/>
      <c r="AA145" s="210"/>
      <c r="AB145" s="210"/>
      <c r="AC145" s="210"/>
      <c r="AD145" s="210"/>
      <c r="AE145" s="210"/>
      <c r="AF145" s="210"/>
      <c r="AG145" s="210" t="s">
        <v>168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41">
        <v>71</v>
      </c>
      <c r="B146" s="242" t="s">
        <v>169</v>
      </c>
      <c r="C146" s="249" t="s">
        <v>170</v>
      </c>
      <c r="D146" s="243" t="s">
        <v>163</v>
      </c>
      <c r="E146" s="244">
        <v>11</v>
      </c>
      <c r="F146" s="245">
        <v>2790</v>
      </c>
      <c r="G146" s="246">
        <f>ROUND(E146*F146,2)</f>
        <v>30690</v>
      </c>
      <c r="H146" s="245">
        <v>0</v>
      </c>
      <c r="I146" s="246">
        <f>ROUND(E146*H146,2)</f>
        <v>0</v>
      </c>
      <c r="J146" s="245">
        <v>2790</v>
      </c>
      <c r="K146" s="246">
        <f>ROUND(E146*J146,2)</f>
        <v>30690</v>
      </c>
      <c r="L146" s="246">
        <v>21</v>
      </c>
      <c r="M146" s="246">
        <f>G146*(1+L146/100)</f>
        <v>37134.9</v>
      </c>
      <c r="N146" s="244">
        <v>0</v>
      </c>
      <c r="O146" s="244">
        <f>ROUND(E146*N146,2)</f>
        <v>0</v>
      </c>
      <c r="P146" s="244">
        <v>0</v>
      </c>
      <c r="Q146" s="244">
        <f>ROUND(E146*P146,2)</f>
        <v>0</v>
      </c>
      <c r="R146" s="246"/>
      <c r="S146" s="246" t="s">
        <v>164</v>
      </c>
      <c r="T146" s="247" t="s">
        <v>165</v>
      </c>
      <c r="U146" s="221">
        <v>0</v>
      </c>
      <c r="V146" s="221">
        <f>ROUND(E146*U146,2)</f>
        <v>0</v>
      </c>
      <c r="W146" s="221"/>
      <c r="X146" s="221" t="s">
        <v>166</v>
      </c>
      <c r="Y146" s="221" t="s">
        <v>167</v>
      </c>
      <c r="Z146" s="210"/>
      <c r="AA146" s="210"/>
      <c r="AB146" s="210"/>
      <c r="AC146" s="210"/>
      <c r="AD146" s="210"/>
      <c r="AE146" s="210"/>
      <c r="AF146" s="210"/>
      <c r="AG146" s="210" t="s">
        <v>168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34">
        <v>72</v>
      </c>
      <c r="B147" s="235" t="s">
        <v>173</v>
      </c>
      <c r="C147" s="250" t="s">
        <v>174</v>
      </c>
      <c r="D147" s="236" t="s">
        <v>163</v>
      </c>
      <c r="E147" s="237">
        <v>49.29</v>
      </c>
      <c r="F147" s="238">
        <v>4480</v>
      </c>
      <c r="G147" s="239">
        <f>ROUND(E147*F147,2)</f>
        <v>220819.20000000001</v>
      </c>
      <c r="H147" s="238">
        <v>0</v>
      </c>
      <c r="I147" s="239">
        <f>ROUND(E147*H147,2)</f>
        <v>0</v>
      </c>
      <c r="J147" s="238">
        <v>4480</v>
      </c>
      <c r="K147" s="239">
        <f>ROUND(E147*J147,2)</f>
        <v>220819.20000000001</v>
      </c>
      <c r="L147" s="239">
        <v>21</v>
      </c>
      <c r="M147" s="239">
        <f>G147*(1+L147/100)</f>
        <v>267191.23200000002</v>
      </c>
      <c r="N147" s="237">
        <v>0</v>
      </c>
      <c r="O147" s="237">
        <f>ROUND(E147*N147,2)</f>
        <v>0</v>
      </c>
      <c r="P147" s="237">
        <v>0</v>
      </c>
      <c r="Q147" s="237">
        <f>ROUND(E147*P147,2)</f>
        <v>0</v>
      </c>
      <c r="R147" s="239"/>
      <c r="S147" s="239" t="s">
        <v>164</v>
      </c>
      <c r="T147" s="240" t="s">
        <v>165</v>
      </c>
      <c r="U147" s="221">
        <v>0</v>
      </c>
      <c r="V147" s="221">
        <f>ROUND(E147*U147,2)</f>
        <v>0</v>
      </c>
      <c r="W147" s="221"/>
      <c r="X147" s="221" t="s">
        <v>166</v>
      </c>
      <c r="Y147" s="221" t="s">
        <v>167</v>
      </c>
      <c r="Z147" s="210"/>
      <c r="AA147" s="210"/>
      <c r="AB147" s="210"/>
      <c r="AC147" s="210"/>
      <c r="AD147" s="210"/>
      <c r="AE147" s="210"/>
      <c r="AF147" s="210"/>
      <c r="AG147" s="210" t="s">
        <v>168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5">
      <c r="A148" s="218"/>
      <c r="B148" s="219"/>
      <c r="C148" s="251" t="s">
        <v>203</v>
      </c>
      <c r="D148" s="222"/>
      <c r="E148" s="223">
        <v>49.29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0"/>
      <c r="AA148" s="210"/>
      <c r="AB148" s="210"/>
      <c r="AC148" s="210"/>
      <c r="AD148" s="210"/>
      <c r="AE148" s="210"/>
      <c r="AF148" s="210"/>
      <c r="AG148" s="210" t="s">
        <v>172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5">
      <c r="A149" s="227" t="s">
        <v>159</v>
      </c>
      <c r="B149" s="228" t="s">
        <v>110</v>
      </c>
      <c r="C149" s="248" t="s">
        <v>111</v>
      </c>
      <c r="D149" s="229"/>
      <c r="E149" s="230"/>
      <c r="F149" s="231"/>
      <c r="G149" s="231">
        <f>SUMIF(AG150:AG153,"&lt;&gt;NOR",G150:G153)</f>
        <v>506050.2</v>
      </c>
      <c r="H149" s="231"/>
      <c r="I149" s="231">
        <f>SUM(I150:I153)</f>
        <v>0</v>
      </c>
      <c r="J149" s="231"/>
      <c r="K149" s="231">
        <f>SUM(K150:K153)</f>
        <v>506050.2</v>
      </c>
      <c r="L149" s="231"/>
      <c r="M149" s="231">
        <f>SUM(M150:M153)</f>
        <v>612320.74199999997</v>
      </c>
      <c r="N149" s="230"/>
      <c r="O149" s="230">
        <f>SUM(O150:O153)</f>
        <v>0</v>
      </c>
      <c r="P149" s="230"/>
      <c r="Q149" s="230">
        <f>SUM(Q150:Q153)</f>
        <v>0</v>
      </c>
      <c r="R149" s="231"/>
      <c r="S149" s="231"/>
      <c r="T149" s="232"/>
      <c r="U149" s="226"/>
      <c r="V149" s="226">
        <f>SUM(V150:V153)</f>
        <v>0</v>
      </c>
      <c r="W149" s="226"/>
      <c r="X149" s="226"/>
      <c r="Y149" s="226"/>
      <c r="AG149" t="s">
        <v>160</v>
      </c>
    </row>
    <row r="150" spans="1:60" outlineLevel="1" x14ac:dyDescent="0.25">
      <c r="A150" s="241">
        <v>73</v>
      </c>
      <c r="B150" s="242" t="s">
        <v>161</v>
      </c>
      <c r="C150" s="249" t="s">
        <v>162</v>
      </c>
      <c r="D150" s="243" t="s">
        <v>163</v>
      </c>
      <c r="E150" s="244">
        <v>23.9</v>
      </c>
      <c r="F150" s="245">
        <v>6820</v>
      </c>
      <c r="G150" s="246">
        <f>ROUND(E150*F150,2)</f>
        <v>162998</v>
      </c>
      <c r="H150" s="245">
        <v>0</v>
      </c>
      <c r="I150" s="246">
        <f>ROUND(E150*H150,2)</f>
        <v>0</v>
      </c>
      <c r="J150" s="245">
        <v>6820</v>
      </c>
      <c r="K150" s="246">
        <f>ROUND(E150*J150,2)</f>
        <v>162998</v>
      </c>
      <c r="L150" s="246">
        <v>21</v>
      </c>
      <c r="M150" s="246">
        <f>G150*(1+L150/100)</f>
        <v>197227.58</v>
      </c>
      <c r="N150" s="244">
        <v>0</v>
      </c>
      <c r="O150" s="244">
        <f>ROUND(E150*N150,2)</f>
        <v>0</v>
      </c>
      <c r="P150" s="244">
        <v>0</v>
      </c>
      <c r="Q150" s="244">
        <f>ROUND(E150*P150,2)</f>
        <v>0</v>
      </c>
      <c r="R150" s="246"/>
      <c r="S150" s="246" t="s">
        <v>164</v>
      </c>
      <c r="T150" s="247" t="s">
        <v>165</v>
      </c>
      <c r="U150" s="221">
        <v>0</v>
      </c>
      <c r="V150" s="221">
        <f>ROUND(E150*U150,2)</f>
        <v>0</v>
      </c>
      <c r="W150" s="221"/>
      <c r="X150" s="221" t="s">
        <v>166</v>
      </c>
      <c r="Y150" s="221" t="s">
        <v>167</v>
      </c>
      <c r="Z150" s="210"/>
      <c r="AA150" s="210"/>
      <c r="AB150" s="210"/>
      <c r="AC150" s="210"/>
      <c r="AD150" s="210"/>
      <c r="AE150" s="210"/>
      <c r="AF150" s="210"/>
      <c r="AG150" s="210" t="s">
        <v>168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41">
        <v>74</v>
      </c>
      <c r="B151" s="242" t="s">
        <v>169</v>
      </c>
      <c r="C151" s="249" t="s">
        <v>170</v>
      </c>
      <c r="D151" s="243" t="s">
        <v>163</v>
      </c>
      <c r="E151" s="244">
        <v>23.9</v>
      </c>
      <c r="F151" s="245">
        <v>2790</v>
      </c>
      <c r="G151" s="246">
        <f>ROUND(E151*F151,2)</f>
        <v>66681</v>
      </c>
      <c r="H151" s="245">
        <v>0</v>
      </c>
      <c r="I151" s="246">
        <f>ROUND(E151*H151,2)</f>
        <v>0</v>
      </c>
      <c r="J151" s="245">
        <v>2790</v>
      </c>
      <c r="K151" s="246">
        <f>ROUND(E151*J151,2)</f>
        <v>66681</v>
      </c>
      <c r="L151" s="246">
        <v>21</v>
      </c>
      <c r="M151" s="246">
        <f>G151*(1+L151/100)</f>
        <v>80684.009999999995</v>
      </c>
      <c r="N151" s="244">
        <v>0</v>
      </c>
      <c r="O151" s="244">
        <f>ROUND(E151*N151,2)</f>
        <v>0</v>
      </c>
      <c r="P151" s="244">
        <v>0</v>
      </c>
      <c r="Q151" s="244">
        <f>ROUND(E151*P151,2)</f>
        <v>0</v>
      </c>
      <c r="R151" s="246"/>
      <c r="S151" s="246" t="s">
        <v>164</v>
      </c>
      <c r="T151" s="247" t="s">
        <v>165</v>
      </c>
      <c r="U151" s="221">
        <v>0</v>
      </c>
      <c r="V151" s="221">
        <f>ROUND(E151*U151,2)</f>
        <v>0</v>
      </c>
      <c r="W151" s="221"/>
      <c r="X151" s="221" t="s">
        <v>166</v>
      </c>
      <c r="Y151" s="221" t="s">
        <v>167</v>
      </c>
      <c r="Z151" s="210"/>
      <c r="AA151" s="210"/>
      <c r="AB151" s="210"/>
      <c r="AC151" s="210"/>
      <c r="AD151" s="210"/>
      <c r="AE151" s="210"/>
      <c r="AF151" s="210"/>
      <c r="AG151" s="210" t="s">
        <v>168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34">
        <v>75</v>
      </c>
      <c r="B152" s="235" t="s">
        <v>173</v>
      </c>
      <c r="C152" s="250" t="s">
        <v>174</v>
      </c>
      <c r="D152" s="236" t="s">
        <v>163</v>
      </c>
      <c r="E152" s="237">
        <v>61.69</v>
      </c>
      <c r="F152" s="238">
        <v>4480</v>
      </c>
      <c r="G152" s="239">
        <f>ROUND(E152*F152,2)</f>
        <v>276371.20000000001</v>
      </c>
      <c r="H152" s="238">
        <v>0</v>
      </c>
      <c r="I152" s="239">
        <f>ROUND(E152*H152,2)</f>
        <v>0</v>
      </c>
      <c r="J152" s="238">
        <v>4480</v>
      </c>
      <c r="K152" s="239">
        <f>ROUND(E152*J152,2)</f>
        <v>276371.20000000001</v>
      </c>
      <c r="L152" s="239">
        <v>21</v>
      </c>
      <c r="M152" s="239">
        <f>G152*(1+L152/100)</f>
        <v>334409.152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9"/>
      <c r="S152" s="239" t="s">
        <v>164</v>
      </c>
      <c r="T152" s="240" t="s">
        <v>165</v>
      </c>
      <c r="U152" s="221">
        <v>0</v>
      </c>
      <c r="V152" s="221">
        <f>ROUND(E152*U152,2)</f>
        <v>0</v>
      </c>
      <c r="W152" s="221"/>
      <c r="X152" s="221" t="s">
        <v>166</v>
      </c>
      <c r="Y152" s="221" t="s">
        <v>167</v>
      </c>
      <c r="Z152" s="210"/>
      <c r="AA152" s="210"/>
      <c r="AB152" s="210"/>
      <c r="AC152" s="210"/>
      <c r="AD152" s="210"/>
      <c r="AE152" s="210"/>
      <c r="AF152" s="210"/>
      <c r="AG152" s="210" t="s">
        <v>168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5">
      <c r="A153" s="218"/>
      <c r="B153" s="219"/>
      <c r="C153" s="251" t="s">
        <v>204</v>
      </c>
      <c r="D153" s="222"/>
      <c r="E153" s="223">
        <v>61.69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0"/>
      <c r="AA153" s="210"/>
      <c r="AB153" s="210"/>
      <c r="AC153" s="210"/>
      <c r="AD153" s="210"/>
      <c r="AE153" s="210"/>
      <c r="AF153" s="210"/>
      <c r="AG153" s="210" t="s">
        <v>172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5">
      <c r="A154" s="227" t="s">
        <v>159</v>
      </c>
      <c r="B154" s="228" t="s">
        <v>112</v>
      </c>
      <c r="C154" s="248" t="s">
        <v>113</v>
      </c>
      <c r="D154" s="229"/>
      <c r="E154" s="230"/>
      <c r="F154" s="231"/>
      <c r="G154" s="231">
        <f>SUMIF(AG155:AG159,"&lt;&gt;NOR",G155:G159)</f>
        <v>434824.6</v>
      </c>
      <c r="H154" s="231"/>
      <c r="I154" s="231">
        <f>SUM(I155:I159)</f>
        <v>0</v>
      </c>
      <c r="J154" s="231"/>
      <c r="K154" s="231">
        <f>SUM(K155:K159)</f>
        <v>434824.6</v>
      </c>
      <c r="L154" s="231"/>
      <c r="M154" s="231">
        <f>SUM(M155:M159)</f>
        <v>526137.76599999995</v>
      </c>
      <c r="N154" s="230"/>
      <c r="O154" s="230">
        <f>SUM(O155:O159)</f>
        <v>0</v>
      </c>
      <c r="P154" s="230"/>
      <c r="Q154" s="230">
        <f>SUM(Q155:Q159)</f>
        <v>0</v>
      </c>
      <c r="R154" s="231"/>
      <c r="S154" s="231"/>
      <c r="T154" s="232"/>
      <c r="U154" s="226"/>
      <c r="V154" s="226">
        <f>SUM(V155:V159)</f>
        <v>0</v>
      </c>
      <c r="W154" s="226"/>
      <c r="X154" s="226"/>
      <c r="Y154" s="226"/>
      <c r="AG154" t="s">
        <v>160</v>
      </c>
    </row>
    <row r="155" spans="1:60" outlineLevel="1" x14ac:dyDescent="0.25">
      <c r="A155" s="241">
        <v>76</v>
      </c>
      <c r="B155" s="242" t="s">
        <v>161</v>
      </c>
      <c r="C155" s="249" t="s">
        <v>162</v>
      </c>
      <c r="D155" s="243" t="s">
        <v>163</v>
      </c>
      <c r="E155" s="244">
        <v>17.5</v>
      </c>
      <c r="F155" s="245">
        <v>6820</v>
      </c>
      <c r="G155" s="246">
        <f>ROUND(E155*F155,2)</f>
        <v>119350</v>
      </c>
      <c r="H155" s="245">
        <v>0</v>
      </c>
      <c r="I155" s="246">
        <f>ROUND(E155*H155,2)</f>
        <v>0</v>
      </c>
      <c r="J155" s="245">
        <v>6820</v>
      </c>
      <c r="K155" s="246">
        <f>ROUND(E155*J155,2)</f>
        <v>119350</v>
      </c>
      <c r="L155" s="246">
        <v>21</v>
      </c>
      <c r="M155" s="246">
        <f>G155*(1+L155/100)</f>
        <v>144413.5</v>
      </c>
      <c r="N155" s="244">
        <v>0</v>
      </c>
      <c r="O155" s="244">
        <f>ROUND(E155*N155,2)</f>
        <v>0</v>
      </c>
      <c r="P155" s="244">
        <v>0</v>
      </c>
      <c r="Q155" s="244">
        <f>ROUND(E155*P155,2)</f>
        <v>0</v>
      </c>
      <c r="R155" s="246"/>
      <c r="S155" s="246" t="s">
        <v>164</v>
      </c>
      <c r="T155" s="247" t="s">
        <v>165</v>
      </c>
      <c r="U155" s="221">
        <v>0</v>
      </c>
      <c r="V155" s="221">
        <f>ROUND(E155*U155,2)</f>
        <v>0</v>
      </c>
      <c r="W155" s="221"/>
      <c r="X155" s="221" t="s">
        <v>166</v>
      </c>
      <c r="Y155" s="221" t="s">
        <v>167</v>
      </c>
      <c r="Z155" s="210"/>
      <c r="AA155" s="210"/>
      <c r="AB155" s="210"/>
      <c r="AC155" s="210"/>
      <c r="AD155" s="210"/>
      <c r="AE155" s="210"/>
      <c r="AF155" s="210"/>
      <c r="AG155" s="210" t="s">
        <v>168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34">
        <v>77</v>
      </c>
      <c r="B156" s="235" t="s">
        <v>169</v>
      </c>
      <c r="C156" s="250" t="s">
        <v>170</v>
      </c>
      <c r="D156" s="236" t="s">
        <v>163</v>
      </c>
      <c r="E156" s="237">
        <v>17.5</v>
      </c>
      <c r="F156" s="238">
        <v>2790</v>
      </c>
      <c r="G156" s="239">
        <f>ROUND(E156*F156,2)</f>
        <v>48825</v>
      </c>
      <c r="H156" s="238">
        <v>0</v>
      </c>
      <c r="I156" s="239">
        <f>ROUND(E156*H156,2)</f>
        <v>0</v>
      </c>
      <c r="J156" s="238">
        <v>2790</v>
      </c>
      <c r="K156" s="239">
        <f>ROUND(E156*J156,2)</f>
        <v>48825</v>
      </c>
      <c r="L156" s="239">
        <v>21</v>
      </c>
      <c r="M156" s="239">
        <f>G156*(1+L156/100)</f>
        <v>59078.25</v>
      </c>
      <c r="N156" s="237">
        <v>0</v>
      </c>
      <c r="O156" s="237">
        <f>ROUND(E156*N156,2)</f>
        <v>0</v>
      </c>
      <c r="P156" s="237">
        <v>0</v>
      </c>
      <c r="Q156" s="237">
        <f>ROUND(E156*P156,2)</f>
        <v>0</v>
      </c>
      <c r="R156" s="239"/>
      <c r="S156" s="239" t="s">
        <v>164</v>
      </c>
      <c r="T156" s="240" t="s">
        <v>165</v>
      </c>
      <c r="U156" s="221">
        <v>0</v>
      </c>
      <c r="V156" s="221">
        <f>ROUND(E156*U156,2)</f>
        <v>0</v>
      </c>
      <c r="W156" s="221"/>
      <c r="X156" s="221" t="s">
        <v>166</v>
      </c>
      <c r="Y156" s="221" t="s">
        <v>167</v>
      </c>
      <c r="Z156" s="210"/>
      <c r="AA156" s="210"/>
      <c r="AB156" s="210"/>
      <c r="AC156" s="210"/>
      <c r="AD156" s="210"/>
      <c r="AE156" s="210"/>
      <c r="AF156" s="210"/>
      <c r="AG156" s="210" t="s">
        <v>168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5">
      <c r="A157" s="218"/>
      <c r="B157" s="219"/>
      <c r="C157" s="251" t="s">
        <v>205</v>
      </c>
      <c r="D157" s="222"/>
      <c r="E157" s="223">
        <v>17.5</v>
      </c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0"/>
      <c r="AA157" s="210"/>
      <c r="AB157" s="210"/>
      <c r="AC157" s="210"/>
      <c r="AD157" s="210"/>
      <c r="AE157" s="210"/>
      <c r="AF157" s="210"/>
      <c r="AG157" s="210" t="s">
        <v>172</v>
      </c>
      <c r="AH157" s="210">
        <v>5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34">
        <v>78</v>
      </c>
      <c r="B158" s="235" t="s">
        <v>173</v>
      </c>
      <c r="C158" s="250" t="s">
        <v>174</v>
      </c>
      <c r="D158" s="236" t="s">
        <v>163</v>
      </c>
      <c r="E158" s="237">
        <v>59.52</v>
      </c>
      <c r="F158" s="238">
        <v>4480</v>
      </c>
      <c r="G158" s="239">
        <f>ROUND(E158*F158,2)</f>
        <v>266649.59999999998</v>
      </c>
      <c r="H158" s="238">
        <v>0</v>
      </c>
      <c r="I158" s="239">
        <f>ROUND(E158*H158,2)</f>
        <v>0</v>
      </c>
      <c r="J158" s="238">
        <v>4480</v>
      </c>
      <c r="K158" s="239">
        <f>ROUND(E158*J158,2)</f>
        <v>266649.59999999998</v>
      </c>
      <c r="L158" s="239">
        <v>21</v>
      </c>
      <c r="M158" s="239">
        <f>G158*(1+L158/100)</f>
        <v>322646.01599999995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9"/>
      <c r="S158" s="239" t="s">
        <v>164</v>
      </c>
      <c r="T158" s="240" t="s">
        <v>165</v>
      </c>
      <c r="U158" s="221">
        <v>0</v>
      </c>
      <c r="V158" s="221">
        <f>ROUND(E158*U158,2)</f>
        <v>0</v>
      </c>
      <c r="W158" s="221"/>
      <c r="X158" s="221" t="s">
        <v>166</v>
      </c>
      <c r="Y158" s="221" t="s">
        <v>167</v>
      </c>
      <c r="Z158" s="210"/>
      <c r="AA158" s="210"/>
      <c r="AB158" s="210"/>
      <c r="AC158" s="210"/>
      <c r="AD158" s="210"/>
      <c r="AE158" s="210"/>
      <c r="AF158" s="210"/>
      <c r="AG158" s="210" t="s">
        <v>168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5">
      <c r="A159" s="218"/>
      <c r="B159" s="219"/>
      <c r="C159" s="251" t="s">
        <v>196</v>
      </c>
      <c r="D159" s="222"/>
      <c r="E159" s="223">
        <v>59.52</v>
      </c>
      <c r="F159" s="221"/>
      <c r="G159" s="221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21"/>
      <c r="Z159" s="210"/>
      <c r="AA159" s="210"/>
      <c r="AB159" s="210"/>
      <c r="AC159" s="210"/>
      <c r="AD159" s="210"/>
      <c r="AE159" s="210"/>
      <c r="AF159" s="210"/>
      <c r="AG159" s="210" t="s">
        <v>172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5">
      <c r="A160" s="227" t="s">
        <v>159</v>
      </c>
      <c r="B160" s="228" t="s">
        <v>114</v>
      </c>
      <c r="C160" s="248" t="s">
        <v>115</v>
      </c>
      <c r="D160" s="229"/>
      <c r="E160" s="230"/>
      <c r="F160" s="231"/>
      <c r="G160" s="231">
        <f>SUMIF(AG161:AG165,"&lt;&gt;NOR",G161:G165)</f>
        <v>113869.2</v>
      </c>
      <c r="H160" s="231"/>
      <c r="I160" s="231">
        <f>SUM(I161:I165)</f>
        <v>0</v>
      </c>
      <c r="J160" s="231"/>
      <c r="K160" s="231">
        <f>SUM(K161:K165)</f>
        <v>113869.2</v>
      </c>
      <c r="L160" s="231"/>
      <c r="M160" s="231">
        <f>SUM(M161:M165)</f>
        <v>137781.73199999999</v>
      </c>
      <c r="N160" s="230"/>
      <c r="O160" s="230">
        <f>SUM(O161:O165)</f>
        <v>0</v>
      </c>
      <c r="P160" s="230"/>
      <c r="Q160" s="230">
        <f>SUM(Q161:Q165)</f>
        <v>0</v>
      </c>
      <c r="R160" s="231"/>
      <c r="S160" s="231"/>
      <c r="T160" s="232"/>
      <c r="U160" s="226"/>
      <c r="V160" s="226">
        <f>SUM(V161:V165)</f>
        <v>0</v>
      </c>
      <c r="W160" s="226"/>
      <c r="X160" s="226"/>
      <c r="Y160" s="226"/>
      <c r="AG160" t="s">
        <v>160</v>
      </c>
    </row>
    <row r="161" spans="1:60" outlineLevel="1" x14ac:dyDescent="0.25">
      <c r="A161" s="241">
        <v>79</v>
      </c>
      <c r="B161" s="242" t="s">
        <v>161</v>
      </c>
      <c r="C161" s="249" t="s">
        <v>162</v>
      </c>
      <c r="D161" s="243" t="s">
        <v>163</v>
      </c>
      <c r="E161" s="244">
        <v>2.6</v>
      </c>
      <c r="F161" s="245">
        <v>6820</v>
      </c>
      <c r="G161" s="246">
        <f>ROUND(E161*F161,2)</f>
        <v>17732</v>
      </c>
      <c r="H161" s="245">
        <v>0</v>
      </c>
      <c r="I161" s="246">
        <f>ROUND(E161*H161,2)</f>
        <v>0</v>
      </c>
      <c r="J161" s="245">
        <v>6820</v>
      </c>
      <c r="K161" s="246">
        <f>ROUND(E161*J161,2)</f>
        <v>17732</v>
      </c>
      <c r="L161" s="246">
        <v>21</v>
      </c>
      <c r="M161" s="246">
        <f>G161*(1+L161/100)</f>
        <v>21455.72</v>
      </c>
      <c r="N161" s="244">
        <v>0</v>
      </c>
      <c r="O161" s="244">
        <f>ROUND(E161*N161,2)</f>
        <v>0</v>
      </c>
      <c r="P161" s="244">
        <v>0</v>
      </c>
      <c r="Q161" s="244">
        <f>ROUND(E161*P161,2)</f>
        <v>0</v>
      </c>
      <c r="R161" s="246"/>
      <c r="S161" s="246" t="s">
        <v>164</v>
      </c>
      <c r="T161" s="247" t="s">
        <v>165</v>
      </c>
      <c r="U161" s="221">
        <v>0</v>
      </c>
      <c r="V161" s="221">
        <f>ROUND(E161*U161,2)</f>
        <v>0</v>
      </c>
      <c r="W161" s="221"/>
      <c r="X161" s="221" t="s">
        <v>166</v>
      </c>
      <c r="Y161" s="221" t="s">
        <v>167</v>
      </c>
      <c r="Z161" s="210"/>
      <c r="AA161" s="210"/>
      <c r="AB161" s="210"/>
      <c r="AC161" s="210"/>
      <c r="AD161" s="210"/>
      <c r="AE161" s="210"/>
      <c r="AF161" s="210"/>
      <c r="AG161" s="210" t="s">
        <v>168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34">
        <v>80</v>
      </c>
      <c r="B162" s="235" t="s">
        <v>169</v>
      </c>
      <c r="C162" s="250" t="s">
        <v>170</v>
      </c>
      <c r="D162" s="236" t="s">
        <v>163</v>
      </c>
      <c r="E162" s="237">
        <v>2.6</v>
      </c>
      <c r="F162" s="238">
        <v>2790</v>
      </c>
      <c r="G162" s="239">
        <f>ROUND(E162*F162,2)</f>
        <v>7254</v>
      </c>
      <c r="H162" s="238">
        <v>0</v>
      </c>
      <c r="I162" s="239">
        <f>ROUND(E162*H162,2)</f>
        <v>0</v>
      </c>
      <c r="J162" s="238">
        <v>2790</v>
      </c>
      <c r="K162" s="239">
        <f>ROUND(E162*J162,2)</f>
        <v>7254</v>
      </c>
      <c r="L162" s="239">
        <v>21</v>
      </c>
      <c r="M162" s="239">
        <f>G162*(1+L162/100)</f>
        <v>8777.34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9"/>
      <c r="S162" s="239" t="s">
        <v>164</v>
      </c>
      <c r="T162" s="240" t="s">
        <v>165</v>
      </c>
      <c r="U162" s="221">
        <v>0</v>
      </c>
      <c r="V162" s="221">
        <f>ROUND(E162*U162,2)</f>
        <v>0</v>
      </c>
      <c r="W162" s="221"/>
      <c r="X162" s="221" t="s">
        <v>166</v>
      </c>
      <c r="Y162" s="221" t="s">
        <v>167</v>
      </c>
      <c r="Z162" s="210"/>
      <c r="AA162" s="210"/>
      <c r="AB162" s="210"/>
      <c r="AC162" s="210"/>
      <c r="AD162" s="210"/>
      <c r="AE162" s="210"/>
      <c r="AF162" s="210"/>
      <c r="AG162" s="210" t="s">
        <v>168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5">
      <c r="A163" s="218"/>
      <c r="B163" s="219"/>
      <c r="C163" s="251" t="s">
        <v>206</v>
      </c>
      <c r="D163" s="222"/>
      <c r="E163" s="223">
        <v>2.6</v>
      </c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0"/>
      <c r="AA163" s="210"/>
      <c r="AB163" s="210"/>
      <c r="AC163" s="210"/>
      <c r="AD163" s="210"/>
      <c r="AE163" s="210"/>
      <c r="AF163" s="210"/>
      <c r="AG163" s="210" t="s">
        <v>172</v>
      </c>
      <c r="AH163" s="210">
        <v>5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5">
      <c r="A164" s="234">
        <v>81</v>
      </c>
      <c r="B164" s="235" t="s">
        <v>173</v>
      </c>
      <c r="C164" s="250" t="s">
        <v>174</v>
      </c>
      <c r="D164" s="236" t="s">
        <v>163</v>
      </c>
      <c r="E164" s="237">
        <v>19.84</v>
      </c>
      <c r="F164" s="238">
        <v>4480</v>
      </c>
      <c r="G164" s="239">
        <f>ROUND(E164*F164,2)</f>
        <v>88883.199999999997</v>
      </c>
      <c r="H164" s="238">
        <v>0</v>
      </c>
      <c r="I164" s="239">
        <f>ROUND(E164*H164,2)</f>
        <v>0</v>
      </c>
      <c r="J164" s="238">
        <v>4480</v>
      </c>
      <c r="K164" s="239">
        <f>ROUND(E164*J164,2)</f>
        <v>88883.199999999997</v>
      </c>
      <c r="L164" s="239">
        <v>21</v>
      </c>
      <c r="M164" s="239">
        <f>G164*(1+L164/100)</f>
        <v>107548.67199999999</v>
      </c>
      <c r="N164" s="237">
        <v>0</v>
      </c>
      <c r="O164" s="237">
        <f>ROUND(E164*N164,2)</f>
        <v>0</v>
      </c>
      <c r="P164" s="237">
        <v>0</v>
      </c>
      <c r="Q164" s="237">
        <f>ROUND(E164*P164,2)</f>
        <v>0</v>
      </c>
      <c r="R164" s="239"/>
      <c r="S164" s="239" t="s">
        <v>164</v>
      </c>
      <c r="T164" s="240" t="s">
        <v>165</v>
      </c>
      <c r="U164" s="221">
        <v>0</v>
      </c>
      <c r="V164" s="221">
        <f>ROUND(E164*U164,2)</f>
        <v>0</v>
      </c>
      <c r="W164" s="221"/>
      <c r="X164" s="221" t="s">
        <v>166</v>
      </c>
      <c r="Y164" s="221" t="s">
        <v>167</v>
      </c>
      <c r="Z164" s="210"/>
      <c r="AA164" s="210"/>
      <c r="AB164" s="210"/>
      <c r="AC164" s="210"/>
      <c r="AD164" s="210"/>
      <c r="AE164" s="210"/>
      <c r="AF164" s="210"/>
      <c r="AG164" s="210" t="s">
        <v>168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5">
      <c r="A165" s="218"/>
      <c r="B165" s="219"/>
      <c r="C165" s="251" t="s">
        <v>207</v>
      </c>
      <c r="D165" s="222"/>
      <c r="E165" s="223">
        <v>19.84</v>
      </c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0"/>
      <c r="AA165" s="210"/>
      <c r="AB165" s="210"/>
      <c r="AC165" s="210"/>
      <c r="AD165" s="210"/>
      <c r="AE165" s="210"/>
      <c r="AF165" s="210"/>
      <c r="AG165" s="210" t="s">
        <v>172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x14ac:dyDescent="0.25">
      <c r="A166" s="227" t="s">
        <v>159</v>
      </c>
      <c r="B166" s="228" t="s">
        <v>116</v>
      </c>
      <c r="C166" s="248" t="s">
        <v>113</v>
      </c>
      <c r="D166" s="229"/>
      <c r="E166" s="230"/>
      <c r="F166" s="231"/>
      <c r="G166" s="231">
        <f>SUMIF(AG167:AG171,"&lt;&gt;NOR",G167:G171)</f>
        <v>434824.6</v>
      </c>
      <c r="H166" s="231"/>
      <c r="I166" s="231">
        <f>SUM(I167:I171)</f>
        <v>0</v>
      </c>
      <c r="J166" s="231"/>
      <c r="K166" s="231">
        <f>SUM(K167:K171)</f>
        <v>434824.6</v>
      </c>
      <c r="L166" s="231"/>
      <c r="M166" s="231">
        <f>SUM(M167:M171)</f>
        <v>526137.76599999995</v>
      </c>
      <c r="N166" s="230"/>
      <c r="O166" s="230">
        <f>SUM(O167:O171)</f>
        <v>0</v>
      </c>
      <c r="P166" s="230"/>
      <c r="Q166" s="230">
        <f>SUM(Q167:Q171)</f>
        <v>0</v>
      </c>
      <c r="R166" s="231"/>
      <c r="S166" s="231"/>
      <c r="T166" s="232"/>
      <c r="U166" s="226"/>
      <c r="V166" s="226">
        <f>SUM(V167:V171)</f>
        <v>0</v>
      </c>
      <c r="W166" s="226"/>
      <c r="X166" s="226"/>
      <c r="Y166" s="226"/>
      <c r="AG166" t="s">
        <v>160</v>
      </c>
    </row>
    <row r="167" spans="1:60" outlineLevel="1" x14ac:dyDescent="0.25">
      <c r="A167" s="241">
        <v>82</v>
      </c>
      <c r="B167" s="242" t="s">
        <v>161</v>
      </c>
      <c r="C167" s="249" t="s">
        <v>162</v>
      </c>
      <c r="D167" s="243" t="s">
        <v>163</v>
      </c>
      <c r="E167" s="244">
        <v>17.5</v>
      </c>
      <c r="F167" s="245">
        <v>6820</v>
      </c>
      <c r="G167" s="246">
        <f>ROUND(E167*F167,2)</f>
        <v>119350</v>
      </c>
      <c r="H167" s="245">
        <v>0</v>
      </c>
      <c r="I167" s="246">
        <f>ROUND(E167*H167,2)</f>
        <v>0</v>
      </c>
      <c r="J167" s="245">
        <v>6820</v>
      </c>
      <c r="K167" s="246">
        <f>ROUND(E167*J167,2)</f>
        <v>119350</v>
      </c>
      <c r="L167" s="246">
        <v>21</v>
      </c>
      <c r="M167" s="246">
        <f>G167*(1+L167/100)</f>
        <v>144413.5</v>
      </c>
      <c r="N167" s="244">
        <v>0</v>
      </c>
      <c r="O167" s="244">
        <f>ROUND(E167*N167,2)</f>
        <v>0</v>
      </c>
      <c r="P167" s="244">
        <v>0</v>
      </c>
      <c r="Q167" s="244">
        <f>ROUND(E167*P167,2)</f>
        <v>0</v>
      </c>
      <c r="R167" s="246"/>
      <c r="S167" s="246" t="s">
        <v>164</v>
      </c>
      <c r="T167" s="247" t="s">
        <v>165</v>
      </c>
      <c r="U167" s="221">
        <v>0</v>
      </c>
      <c r="V167" s="221">
        <f>ROUND(E167*U167,2)</f>
        <v>0</v>
      </c>
      <c r="W167" s="221"/>
      <c r="X167" s="221" t="s">
        <v>166</v>
      </c>
      <c r="Y167" s="221" t="s">
        <v>167</v>
      </c>
      <c r="Z167" s="210"/>
      <c r="AA167" s="210"/>
      <c r="AB167" s="210"/>
      <c r="AC167" s="210"/>
      <c r="AD167" s="210"/>
      <c r="AE167" s="210"/>
      <c r="AF167" s="210"/>
      <c r="AG167" s="210" t="s">
        <v>168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34">
        <v>83</v>
      </c>
      <c r="B168" s="235" t="s">
        <v>169</v>
      </c>
      <c r="C168" s="250" t="s">
        <v>170</v>
      </c>
      <c r="D168" s="236" t="s">
        <v>163</v>
      </c>
      <c r="E168" s="237">
        <v>17.5</v>
      </c>
      <c r="F168" s="238">
        <v>2790</v>
      </c>
      <c r="G168" s="239">
        <f>ROUND(E168*F168,2)</f>
        <v>48825</v>
      </c>
      <c r="H168" s="238">
        <v>0</v>
      </c>
      <c r="I168" s="239">
        <f>ROUND(E168*H168,2)</f>
        <v>0</v>
      </c>
      <c r="J168" s="238">
        <v>2790</v>
      </c>
      <c r="K168" s="239">
        <f>ROUND(E168*J168,2)</f>
        <v>48825</v>
      </c>
      <c r="L168" s="239">
        <v>21</v>
      </c>
      <c r="M168" s="239">
        <f>G168*(1+L168/100)</f>
        <v>59078.25</v>
      </c>
      <c r="N168" s="237">
        <v>0</v>
      </c>
      <c r="O168" s="237">
        <f>ROUND(E168*N168,2)</f>
        <v>0</v>
      </c>
      <c r="P168" s="237">
        <v>0</v>
      </c>
      <c r="Q168" s="237">
        <f>ROUND(E168*P168,2)</f>
        <v>0</v>
      </c>
      <c r="R168" s="239"/>
      <c r="S168" s="239" t="s">
        <v>164</v>
      </c>
      <c r="T168" s="240" t="s">
        <v>165</v>
      </c>
      <c r="U168" s="221">
        <v>0</v>
      </c>
      <c r="V168" s="221">
        <f>ROUND(E168*U168,2)</f>
        <v>0</v>
      </c>
      <c r="W168" s="221"/>
      <c r="X168" s="221" t="s">
        <v>166</v>
      </c>
      <c r="Y168" s="221" t="s">
        <v>167</v>
      </c>
      <c r="Z168" s="210"/>
      <c r="AA168" s="210"/>
      <c r="AB168" s="210"/>
      <c r="AC168" s="210"/>
      <c r="AD168" s="210"/>
      <c r="AE168" s="210"/>
      <c r="AF168" s="210"/>
      <c r="AG168" s="210" t="s">
        <v>168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5">
      <c r="A169" s="218"/>
      <c r="B169" s="219"/>
      <c r="C169" s="251" t="s">
        <v>208</v>
      </c>
      <c r="D169" s="222"/>
      <c r="E169" s="223">
        <v>17.5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0"/>
      <c r="AA169" s="210"/>
      <c r="AB169" s="210"/>
      <c r="AC169" s="210"/>
      <c r="AD169" s="210"/>
      <c r="AE169" s="210"/>
      <c r="AF169" s="210"/>
      <c r="AG169" s="210" t="s">
        <v>172</v>
      </c>
      <c r="AH169" s="210">
        <v>5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34">
        <v>84</v>
      </c>
      <c r="B170" s="235" t="s">
        <v>173</v>
      </c>
      <c r="C170" s="250" t="s">
        <v>174</v>
      </c>
      <c r="D170" s="236" t="s">
        <v>163</v>
      </c>
      <c r="E170" s="237">
        <v>59.52</v>
      </c>
      <c r="F170" s="238">
        <v>4480</v>
      </c>
      <c r="G170" s="239">
        <f>ROUND(E170*F170,2)</f>
        <v>266649.59999999998</v>
      </c>
      <c r="H170" s="238">
        <v>0</v>
      </c>
      <c r="I170" s="239">
        <f>ROUND(E170*H170,2)</f>
        <v>0</v>
      </c>
      <c r="J170" s="238">
        <v>4480</v>
      </c>
      <c r="K170" s="239">
        <f>ROUND(E170*J170,2)</f>
        <v>266649.59999999998</v>
      </c>
      <c r="L170" s="239">
        <v>21</v>
      </c>
      <c r="M170" s="239">
        <f>G170*(1+L170/100)</f>
        <v>322646.01599999995</v>
      </c>
      <c r="N170" s="237">
        <v>0</v>
      </c>
      <c r="O170" s="237">
        <f>ROUND(E170*N170,2)</f>
        <v>0</v>
      </c>
      <c r="P170" s="237">
        <v>0</v>
      </c>
      <c r="Q170" s="237">
        <f>ROUND(E170*P170,2)</f>
        <v>0</v>
      </c>
      <c r="R170" s="239"/>
      <c r="S170" s="239" t="s">
        <v>164</v>
      </c>
      <c r="T170" s="240" t="s">
        <v>165</v>
      </c>
      <c r="U170" s="221">
        <v>0</v>
      </c>
      <c r="V170" s="221">
        <f>ROUND(E170*U170,2)</f>
        <v>0</v>
      </c>
      <c r="W170" s="221"/>
      <c r="X170" s="221" t="s">
        <v>166</v>
      </c>
      <c r="Y170" s="221" t="s">
        <v>167</v>
      </c>
      <c r="Z170" s="210"/>
      <c r="AA170" s="210"/>
      <c r="AB170" s="210"/>
      <c r="AC170" s="210"/>
      <c r="AD170" s="210"/>
      <c r="AE170" s="210"/>
      <c r="AF170" s="210"/>
      <c r="AG170" s="210" t="s">
        <v>168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5">
      <c r="A171" s="218"/>
      <c r="B171" s="219"/>
      <c r="C171" s="251" t="s">
        <v>196</v>
      </c>
      <c r="D171" s="222"/>
      <c r="E171" s="223">
        <v>59.52</v>
      </c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0"/>
      <c r="AA171" s="210"/>
      <c r="AB171" s="210"/>
      <c r="AC171" s="210"/>
      <c r="AD171" s="210"/>
      <c r="AE171" s="210"/>
      <c r="AF171" s="210"/>
      <c r="AG171" s="210" t="s">
        <v>172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5">
      <c r="A172" s="227" t="s">
        <v>159</v>
      </c>
      <c r="B172" s="228" t="s">
        <v>117</v>
      </c>
      <c r="C172" s="248" t="s">
        <v>115</v>
      </c>
      <c r="D172" s="229"/>
      <c r="E172" s="230"/>
      <c r="F172" s="231"/>
      <c r="G172" s="231">
        <f>SUMIF(AG173:AG177,"&lt;&gt;NOR",G173:G177)</f>
        <v>113869.2</v>
      </c>
      <c r="H172" s="231"/>
      <c r="I172" s="231">
        <f>SUM(I173:I177)</f>
        <v>0</v>
      </c>
      <c r="J172" s="231"/>
      <c r="K172" s="231">
        <f>SUM(K173:K177)</f>
        <v>113869.2</v>
      </c>
      <c r="L172" s="231"/>
      <c r="M172" s="231">
        <f>SUM(M173:M177)</f>
        <v>137781.73199999999</v>
      </c>
      <c r="N172" s="230"/>
      <c r="O172" s="230">
        <f>SUM(O173:O177)</f>
        <v>0</v>
      </c>
      <c r="P172" s="230"/>
      <c r="Q172" s="230">
        <f>SUM(Q173:Q177)</f>
        <v>0</v>
      </c>
      <c r="R172" s="231"/>
      <c r="S172" s="231"/>
      <c r="T172" s="232"/>
      <c r="U172" s="226"/>
      <c r="V172" s="226">
        <f>SUM(V173:V177)</f>
        <v>0</v>
      </c>
      <c r="W172" s="226"/>
      <c r="X172" s="226"/>
      <c r="Y172" s="226"/>
      <c r="AG172" t="s">
        <v>160</v>
      </c>
    </row>
    <row r="173" spans="1:60" outlineLevel="1" x14ac:dyDescent="0.25">
      <c r="A173" s="241">
        <v>85</v>
      </c>
      <c r="B173" s="242" t="s">
        <v>161</v>
      </c>
      <c r="C173" s="249" t="s">
        <v>162</v>
      </c>
      <c r="D173" s="243" t="s">
        <v>163</v>
      </c>
      <c r="E173" s="244">
        <v>2.6</v>
      </c>
      <c r="F173" s="245">
        <v>6820</v>
      </c>
      <c r="G173" s="246">
        <f>ROUND(E173*F173,2)</f>
        <v>17732</v>
      </c>
      <c r="H173" s="245">
        <v>0</v>
      </c>
      <c r="I173" s="246">
        <f>ROUND(E173*H173,2)</f>
        <v>0</v>
      </c>
      <c r="J173" s="245">
        <v>6820</v>
      </c>
      <c r="K173" s="246">
        <f>ROUND(E173*J173,2)</f>
        <v>17732</v>
      </c>
      <c r="L173" s="246">
        <v>21</v>
      </c>
      <c r="M173" s="246">
        <f>G173*(1+L173/100)</f>
        <v>21455.72</v>
      </c>
      <c r="N173" s="244">
        <v>0</v>
      </c>
      <c r="O173" s="244">
        <f>ROUND(E173*N173,2)</f>
        <v>0</v>
      </c>
      <c r="P173" s="244">
        <v>0</v>
      </c>
      <c r="Q173" s="244">
        <f>ROUND(E173*P173,2)</f>
        <v>0</v>
      </c>
      <c r="R173" s="246"/>
      <c r="S173" s="246" t="s">
        <v>164</v>
      </c>
      <c r="T173" s="247" t="s">
        <v>165</v>
      </c>
      <c r="U173" s="221">
        <v>0</v>
      </c>
      <c r="V173" s="221">
        <f>ROUND(E173*U173,2)</f>
        <v>0</v>
      </c>
      <c r="W173" s="221"/>
      <c r="X173" s="221" t="s">
        <v>166</v>
      </c>
      <c r="Y173" s="221" t="s">
        <v>167</v>
      </c>
      <c r="Z173" s="210"/>
      <c r="AA173" s="210"/>
      <c r="AB173" s="210"/>
      <c r="AC173" s="210"/>
      <c r="AD173" s="210"/>
      <c r="AE173" s="210"/>
      <c r="AF173" s="210"/>
      <c r="AG173" s="210" t="s">
        <v>168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34">
        <v>86</v>
      </c>
      <c r="B174" s="235" t="s">
        <v>169</v>
      </c>
      <c r="C174" s="250" t="s">
        <v>170</v>
      </c>
      <c r="D174" s="236" t="s">
        <v>163</v>
      </c>
      <c r="E174" s="237">
        <v>2.6</v>
      </c>
      <c r="F174" s="238">
        <v>2790</v>
      </c>
      <c r="G174" s="239">
        <f>ROUND(E174*F174,2)</f>
        <v>7254</v>
      </c>
      <c r="H174" s="238">
        <v>0</v>
      </c>
      <c r="I174" s="239">
        <f>ROUND(E174*H174,2)</f>
        <v>0</v>
      </c>
      <c r="J174" s="238">
        <v>2790</v>
      </c>
      <c r="K174" s="239">
        <f>ROUND(E174*J174,2)</f>
        <v>7254</v>
      </c>
      <c r="L174" s="239">
        <v>21</v>
      </c>
      <c r="M174" s="239">
        <f>G174*(1+L174/100)</f>
        <v>8777.34</v>
      </c>
      <c r="N174" s="237">
        <v>0</v>
      </c>
      <c r="O174" s="237">
        <f>ROUND(E174*N174,2)</f>
        <v>0</v>
      </c>
      <c r="P174" s="237">
        <v>0</v>
      </c>
      <c r="Q174" s="237">
        <f>ROUND(E174*P174,2)</f>
        <v>0</v>
      </c>
      <c r="R174" s="239"/>
      <c r="S174" s="239" t="s">
        <v>164</v>
      </c>
      <c r="T174" s="240" t="s">
        <v>165</v>
      </c>
      <c r="U174" s="221">
        <v>0</v>
      </c>
      <c r="V174" s="221">
        <f>ROUND(E174*U174,2)</f>
        <v>0</v>
      </c>
      <c r="W174" s="221"/>
      <c r="X174" s="221" t="s">
        <v>166</v>
      </c>
      <c r="Y174" s="221" t="s">
        <v>167</v>
      </c>
      <c r="Z174" s="210"/>
      <c r="AA174" s="210"/>
      <c r="AB174" s="210"/>
      <c r="AC174" s="210"/>
      <c r="AD174" s="210"/>
      <c r="AE174" s="210"/>
      <c r="AF174" s="210"/>
      <c r="AG174" s="210" t="s">
        <v>168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5">
      <c r="A175" s="218"/>
      <c r="B175" s="219"/>
      <c r="C175" s="251" t="s">
        <v>209</v>
      </c>
      <c r="D175" s="222"/>
      <c r="E175" s="223">
        <v>2.6</v>
      </c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0"/>
      <c r="AA175" s="210"/>
      <c r="AB175" s="210"/>
      <c r="AC175" s="210"/>
      <c r="AD175" s="210"/>
      <c r="AE175" s="210"/>
      <c r="AF175" s="210"/>
      <c r="AG175" s="210" t="s">
        <v>172</v>
      </c>
      <c r="AH175" s="210">
        <v>5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34">
        <v>87</v>
      </c>
      <c r="B176" s="235" t="s">
        <v>173</v>
      </c>
      <c r="C176" s="250" t="s">
        <v>174</v>
      </c>
      <c r="D176" s="236" t="s">
        <v>163</v>
      </c>
      <c r="E176" s="237">
        <v>19.84</v>
      </c>
      <c r="F176" s="238">
        <v>4480</v>
      </c>
      <c r="G176" s="239">
        <f>ROUND(E176*F176,2)</f>
        <v>88883.199999999997</v>
      </c>
      <c r="H176" s="238">
        <v>0</v>
      </c>
      <c r="I176" s="239">
        <f>ROUND(E176*H176,2)</f>
        <v>0</v>
      </c>
      <c r="J176" s="238">
        <v>4480</v>
      </c>
      <c r="K176" s="239">
        <f>ROUND(E176*J176,2)</f>
        <v>88883.199999999997</v>
      </c>
      <c r="L176" s="239">
        <v>21</v>
      </c>
      <c r="M176" s="239">
        <f>G176*(1+L176/100)</f>
        <v>107548.67199999999</v>
      </c>
      <c r="N176" s="237">
        <v>0</v>
      </c>
      <c r="O176" s="237">
        <f>ROUND(E176*N176,2)</f>
        <v>0</v>
      </c>
      <c r="P176" s="237">
        <v>0</v>
      </c>
      <c r="Q176" s="237">
        <f>ROUND(E176*P176,2)</f>
        <v>0</v>
      </c>
      <c r="R176" s="239"/>
      <c r="S176" s="239" t="s">
        <v>164</v>
      </c>
      <c r="T176" s="240" t="s">
        <v>165</v>
      </c>
      <c r="U176" s="221">
        <v>0</v>
      </c>
      <c r="V176" s="221">
        <f>ROUND(E176*U176,2)</f>
        <v>0</v>
      </c>
      <c r="W176" s="221"/>
      <c r="X176" s="221" t="s">
        <v>166</v>
      </c>
      <c r="Y176" s="221" t="s">
        <v>167</v>
      </c>
      <c r="Z176" s="210"/>
      <c r="AA176" s="210"/>
      <c r="AB176" s="210"/>
      <c r="AC176" s="210"/>
      <c r="AD176" s="210"/>
      <c r="AE176" s="210"/>
      <c r="AF176" s="210"/>
      <c r="AG176" s="210" t="s">
        <v>168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5">
      <c r="A177" s="218"/>
      <c r="B177" s="219"/>
      <c r="C177" s="251" t="s">
        <v>207</v>
      </c>
      <c r="D177" s="222"/>
      <c r="E177" s="223">
        <v>19.84</v>
      </c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0"/>
      <c r="AA177" s="210"/>
      <c r="AB177" s="210"/>
      <c r="AC177" s="210"/>
      <c r="AD177" s="210"/>
      <c r="AE177" s="210"/>
      <c r="AF177" s="210"/>
      <c r="AG177" s="210" t="s">
        <v>172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x14ac:dyDescent="0.25">
      <c r="A178" s="227" t="s">
        <v>159</v>
      </c>
      <c r="B178" s="228" t="s">
        <v>118</v>
      </c>
      <c r="C178" s="248" t="s">
        <v>119</v>
      </c>
      <c r="D178" s="229"/>
      <c r="E178" s="230"/>
      <c r="F178" s="231"/>
      <c r="G178" s="231">
        <f>SUMIF(AG179:AG179,"&lt;&gt;NOR",G179:G179)</f>
        <v>2800000</v>
      </c>
      <c r="H178" s="231"/>
      <c r="I178" s="231">
        <f>SUM(I179:I179)</f>
        <v>0</v>
      </c>
      <c r="J178" s="231"/>
      <c r="K178" s="231">
        <f>SUM(K179:K179)</f>
        <v>2800000</v>
      </c>
      <c r="L178" s="231"/>
      <c r="M178" s="231">
        <f>SUM(M179:M179)</f>
        <v>3388000</v>
      </c>
      <c r="N178" s="230"/>
      <c r="O178" s="230">
        <f>SUM(O179:O179)</f>
        <v>0</v>
      </c>
      <c r="P178" s="230"/>
      <c r="Q178" s="230">
        <f>SUM(Q179:Q179)</f>
        <v>0</v>
      </c>
      <c r="R178" s="231"/>
      <c r="S178" s="231"/>
      <c r="T178" s="232"/>
      <c r="U178" s="226"/>
      <c r="V178" s="226">
        <f>SUM(V179:V179)</f>
        <v>0</v>
      </c>
      <c r="W178" s="226"/>
      <c r="X178" s="226"/>
      <c r="Y178" s="226"/>
      <c r="AG178" t="s">
        <v>160</v>
      </c>
    </row>
    <row r="179" spans="1:60" outlineLevel="1" x14ac:dyDescent="0.25">
      <c r="A179" s="241">
        <v>88</v>
      </c>
      <c r="B179" s="242" t="s">
        <v>210</v>
      </c>
      <c r="C179" s="249" t="s">
        <v>211</v>
      </c>
      <c r="D179" s="243" t="s">
        <v>212</v>
      </c>
      <c r="E179" s="244">
        <v>1</v>
      </c>
      <c r="F179" s="245">
        <v>2800000</v>
      </c>
      <c r="G179" s="246">
        <f>ROUND(E179*F179,2)</f>
        <v>2800000</v>
      </c>
      <c r="H179" s="245">
        <v>0</v>
      </c>
      <c r="I179" s="246">
        <f>ROUND(E179*H179,2)</f>
        <v>0</v>
      </c>
      <c r="J179" s="245">
        <v>2800000</v>
      </c>
      <c r="K179" s="246">
        <f>ROUND(E179*J179,2)</f>
        <v>2800000</v>
      </c>
      <c r="L179" s="246">
        <v>21</v>
      </c>
      <c r="M179" s="246">
        <f>G179*(1+L179/100)</f>
        <v>3388000</v>
      </c>
      <c r="N179" s="244">
        <v>0</v>
      </c>
      <c r="O179" s="244">
        <f>ROUND(E179*N179,2)</f>
        <v>0</v>
      </c>
      <c r="P179" s="244">
        <v>0</v>
      </c>
      <c r="Q179" s="244">
        <f>ROUND(E179*P179,2)</f>
        <v>0</v>
      </c>
      <c r="R179" s="246"/>
      <c r="S179" s="246" t="s">
        <v>164</v>
      </c>
      <c r="T179" s="247" t="s">
        <v>165</v>
      </c>
      <c r="U179" s="221">
        <v>0</v>
      </c>
      <c r="V179" s="221">
        <f>ROUND(E179*U179,2)</f>
        <v>0</v>
      </c>
      <c r="W179" s="221"/>
      <c r="X179" s="221" t="s">
        <v>166</v>
      </c>
      <c r="Y179" s="221" t="s">
        <v>167</v>
      </c>
      <c r="Z179" s="210"/>
      <c r="AA179" s="210"/>
      <c r="AB179" s="210"/>
      <c r="AC179" s="210"/>
      <c r="AD179" s="210"/>
      <c r="AE179" s="210"/>
      <c r="AF179" s="210"/>
      <c r="AG179" s="210" t="s">
        <v>168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x14ac:dyDescent="0.25">
      <c r="A180" s="227" t="s">
        <v>159</v>
      </c>
      <c r="B180" s="228" t="s">
        <v>120</v>
      </c>
      <c r="C180" s="248" t="s">
        <v>121</v>
      </c>
      <c r="D180" s="229"/>
      <c r="E180" s="230"/>
      <c r="F180" s="231"/>
      <c r="G180" s="231">
        <f>SUMIF(AG181:AG181,"&lt;&gt;NOR",G181:G181)</f>
        <v>2200000</v>
      </c>
      <c r="H180" s="231"/>
      <c r="I180" s="231">
        <f>SUM(I181:I181)</f>
        <v>0</v>
      </c>
      <c r="J180" s="231"/>
      <c r="K180" s="231">
        <f>SUM(K181:K181)</f>
        <v>2200000</v>
      </c>
      <c r="L180" s="231"/>
      <c r="M180" s="231">
        <f>SUM(M181:M181)</f>
        <v>2662000</v>
      </c>
      <c r="N180" s="230"/>
      <c r="O180" s="230">
        <f>SUM(O181:O181)</f>
        <v>0</v>
      </c>
      <c r="P180" s="230"/>
      <c r="Q180" s="230">
        <f>SUM(Q181:Q181)</f>
        <v>0</v>
      </c>
      <c r="R180" s="231"/>
      <c r="S180" s="231"/>
      <c r="T180" s="232"/>
      <c r="U180" s="226"/>
      <c r="V180" s="226">
        <f>SUM(V181:V181)</f>
        <v>0</v>
      </c>
      <c r="W180" s="226"/>
      <c r="X180" s="226"/>
      <c r="Y180" s="226"/>
      <c r="AG180" t="s">
        <v>160</v>
      </c>
    </row>
    <row r="181" spans="1:60" outlineLevel="1" x14ac:dyDescent="0.25">
      <c r="A181" s="241">
        <v>89</v>
      </c>
      <c r="B181" s="242" t="s">
        <v>213</v>
      </c>
      <c r="C181" s="249" t="s">
        <v>121</v>
      </c>
      <c r="D181" s="243" t="s">
        <v>212</v>
      </c>
      <c r="E181" s="244">
        <v>1</v>
      </c>
      <c r="F181" s="245">
        <v>2200000</v>
      </c>
      <c r="G181" s="246">
        <f>ROUND(E181*F181,2)</f>
        <v>2200000</v>
      </c>
      <c r="H181" s="245">
        <v>0</v>
      </c>
      <c r="I181" s="246">
        <f>ROUND(E181*H181,2)</f>
        <v>0</v>
      </c>
      <c r="J181" s="245">
        <v>2200000</v>
      </c>
      <c r="K181" s="246">
        <f>ROUND(E181*J181,2)</f>
        <v>2200000</v>
      </c>
      <c r="L181" s="246">
        <v>21</v>
      </c>
      <c r="M181" s="246">
        <f>G181*(1+L181/100)</f>
        <v>2662000</v>
      </c>
      <c r="N181" s="244">
        <v>0</v>
      </c>
      <c r="O181" s="244">
        <f>ROUND(E181*N181,2)</f>
        <v>0</v>
      </c>
      <c r="P181" s="244">
        <v>0</v>
      </c>
      <c r="Q181" s="244">
        <f>ROUND(E181*P181,2)</f>
        <v>0</v>
      </c>
      <c r="R181" s="246"/>
      <c r="S181" s="246" t="s">
        <v>164</v>
      </c>
      <c r="T181" s="247" t="s">
        <v>165</v>
      </c>
      <c r="U181" s="221">
        <v>0</v>
      </c>
      <c r="V181" s="221">
        <f>ROUND(E181*U181,2)</f>
        <v>0</v>
      </c>
      <c r="W181" s="221"/>
      <c r="X181" s="221" t="s">
        <v>166</v>
      </c>
      <c r="Y181" s="221" t="s">
        <v>167</v>
      </c>
      <c r="Z181" s="210"/>
      <c r="AA181" s="210"/>
      <c r="AB181" s="210"/>
      <c r="AC181" s="210"/>
      <c r="AD181" s="210"/>
      <c r="AE181" s="210"/>
      <c r="AF181" s="210"/>
      <c r="AG181" s="210" t="s">
        <v>168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x14ac:dyDescent="0.25">
      <c r="A182" s="227" t="s">
        <v>159</v>
      </c>
      <c r="B182" s="228" t="s">
        <v>122</v>
      </c>
      <c r="C182" s="248" t="s">
        <v>123</v>
      </c>
      <c r="D182" s="229"/>
      <c r="E182" s="230"/>
      <c r="F182" s="231"/>
      <c r="G182" s="231">
        <f>SUMIF(AG183:AG183,"&lt;&gt;NOR",G183:G183)</f>
        <v>1600000</v>
      </c>
      <c r="H182" s="231"/>
      <c r="I182" s="231">
        <f>SUM(I183:I183)</f>
        <v>0</v>
      </c>
      <c r="J182" s="231"/>
      <c r="K182" s="231">
        <f>SUM(K183:K183)</f>
        <v>1600000</v>
      </c>
      <c r="L182" s="231"/>
      <c r="M182" s="231">
        <f>SUM(M183:M183)</f>
        <v>1936000</v>
      </c>
      <c r="N182" s="230"/>
      <c r="O182" s="230">
        <f>SUM(O183:O183)</f>
        <v>0</v>
      </c>
      <c r="P182" s="230"/>
      <c r="Q182" s="230">
        <f>SUM(Q183:Q183)</f>
        <v>0</v>
      </c>
      <c r="R182" s="231"/>
      <c r="S182" s="231"/>
      <c r="T182" s="232"/>
      <c r="U182" s="226"/>
      <c r="V182" s="226">
        <f>SUM(V183:V183)</f>
        <v>0</v>
      </c>
      <c r="W182" s="226"/>
      <c r="X182" s="226"/>
      <c r="Y182" s="226"/>
      <c r="AG182" t="s">
        <v>160</v>
      </c>
    </row>
    <row r="183" spans="1:60" outlineLevel="1" x14ac:dyDescent="0.25">
      <c r="A183" s="241">
        <v>90</v>
      </c>
      <c r="B183" s="242" t="s">
        <v>214</v>
      </c>
      <c r="C183" s="249" t="s">
        <v>123</v>
      </c>
      <c r="D183" s="243" t="s">
        <v>212</v>
      </c>
      <c r="E183" s="244">
        <v>1</v>
      </c>
      <c r="F183" s="245">
        <v>1600000</v>
      </c>
      <c r="G183" s="246">
        <f>ROUND(E183*F183,2)</f>
        <v>1600000</v>
      </c>
      <c r="H183" s="245">
        <v>0</v>
      </c>
      <c r="I183" s="246">
        <f>ROUND(E183*H183,2)</f>
        <v>0</v>
      </c>
      <c r="J183" s="245">
        <v>1600000</v>
      </c>
      <c r="K183" s="246">
        <f>ROUND(E183*J183,2)</f>
        <v>1600000</v>
      </c>
      <c r="L183" s="246">
        <v>21</v>
      </c>
      <c r="M183" s="246">
        <f>G183*(1+L183/100)</f>
        <v>1936000</v>
      </c>
      <c r="N183" s="244">
        <v>0</v>
      </c>
      <c r="O183" s="244">
        <f>ROUND(E183*N183,2)</f>
        <v>0</v>
      </c>
      <c r="P183" s="244">
        <v>0</v>
      </c>
      <c r="Q183" s="244">
        <f>ROUND(E183*P183,2)</f>
        <v>0</v>
      </c>
      <c r="R183" s="246"/>
      <c r="S183" s="246" t="s">
        <v>164</v>
      </c>
      <c r="T183" s="247" t="s">
        <v>165</v>
      </c>
      <c r="U183" s="221">
        <v>0</v>
      </c>
      <c r="V183" s="221">
        <f>ROUND(E183*U183,2)</f>
        <v>0</v>
      </c>
      <c r="W183" s="221"/>
      <c r="X183" s="221" t="s">
        <v>166</v>
      </c>
      <c r="Y183" s="221" t="s">
        <v>167</v>
      </c>
      <c r="Z183" s="210"/>
      <c r="AA183" s="210"/>
      <c r="AB183" s="210"/>
      <c r="AC183" s="210"/>
      <c r="AD183" s="210"/>
      <c r="AE183" s="210"/>
      <c r="AF183" s="210"/>
      <c r="AG183" s="210" t="s">
        <v>168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x14ac:dyDescent="0.25">
      <c r="A184" s="227" t="s">
        <v>159</v>
      </c>
      <c r="B184" s="228" t="s">
        <v>124</v>
      </c>
      <c r="C184" s="248" t="s">
        <v>125</v>
      </c>
      <c r="D184" s="229"/>
      <c r="E184" s="230"/>
      <c r="F184" s="231"/>
      <c r="G184" s="231">
        <f>SUMIF(AG185:AG185,"&lt;&gt;NOR",G185:G185)</f>
        <v>2400000</v>
      </c>
      <c r="H184" s="231"/>
      <c r="I184" s="231">
        <f>SUM(I185:I185)</f>
        <v>0</v>
      </c>
      <c r="J184" s="231"/>
      <c r="K184" s="231">
        <f>SUM(K185:K185)</f>
        <v>2400000</v>
      </c>
      <c r="L184" s="231"/>
      <c r="M184" s="231">
        <f>SUM(M185:M185)</f>
        <v>2904000</v>
      </c>
      <c r="N184" s="230"/>
      <c r="O184" s="230">
        <f>SUM(O185:O185)</f>
        <v>0</v>
      </c>
      <c r="P184" s="230"/>
      <c r="Q184" s="230">
        <f>SUM(Q185:Q185)</f>
        <v>0</v>
      </c>
      <c r="R184" s="231"/>
      <c r="S184" s="231"/>
      <c r="T184" s="232"/>
      <c r="U184" s="226"/>
      <c r="V184" s="226">
        <f>SUM(V185:V185)</f>
        <v>0</v>
      </c>
      <c r="W184" s="226"/>
      <c r="X184" s="226"/>
      <c r="Y184" s="226"/>
      <c r="AG184" t="s">
        <v>160</v>
      </c>
    </row>
    <row r="185" spans="1:60" outlineLevel="1" x14ac:dyDescent="0.25">
      <c r="A185" s="241">
        <v>91</v>
      </c>
      <c r="B185" s="242" t="s">
        <v>215</v>
      </c>
      <c r="C185" s="249" t="s">
        <v>125</v>
      </c>
      <c r="D185" s="243" t="s">
        <v>212</v>
      </c>
      <c r="E185" s="244">
        <v>1</v>
      </c>
      <c r="F185" s="245">
        <v>2400000</v>
      </c>
      <c r="G185" s="246">
        <f>ROUND(E185*F185,2)</f>
        <v>2400000</v>
      </c>
      <c r="H185" s="245">
        <v>0</v>
      </c>
      <c r="I185" s="246">
        <f>ROUND(E185*H185,2)</f>
        <v>0</v>
      </c>
      <c r="J185" s="245">
        <v>2400000</v>
      </c>
      <c r="K185" s="246">
        <f>ROUND(E185*J185,2)</f>
        <v>2400000</v>
      </c>
      <c r="L185" s="246">
        <v>21</v>
      </c>
      <c r="M185" s="246">
        <f>G185*(1+L185/100)</f>
        <v>2904000</v>
      </c>
      <c r="N185" s="244">
        <v>0</v>
      </c>
      <c r="O185" s="244">
        <f>ROUND(E185*N185,2)</f>
        <v>0</v>
      </c>
      <c r="P185" s="244">
        <v>0</v>
      </c>
      <c r="Q185" s="244">
        <f>ROUND(E185*P185,2)</f>
        <v>0</v>
      </c>
      <c r="R185" s="246"/>
      <c r="S185" s="246" t="s">
        <v>164</v>
      </c>
      <c r="T185" s="247" t="s">
        <v>165</v>
      </c>
      <c r="U185" s="221">
        <v>0</v>
      </c>
      <c r="V185" s="221">
        <f>ROUND(E185*U185,2)</f>
        <v>0</v>
      </c>
      <c r="W185" s="221"/>
      <c r="X185" s="221" t="s">
        <v>166</v>
      </c>
      <c r="Y185" s="221" t="s">
        <v>167</v>
      </c>
      <c r="Z185" s="210"/>
      <c r="AA185" s="210"/>
      <c r="AB185" s="210"/>
      <c r="AC185" s="210"/>
      <c r="AD185" s="210"/>
      <c r="AE185" s="210"/>
      <c r="AF185" s="210"/>
      <c r="AG185" s="210" t="s">
        <v>168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x14ac:dyDescent="0.25">
      <c r="A186" s="227" t="s">
        <v>159</v>
      </c>
      <c r="B186" s="228" t="s">
        <v>126</v>
      </c>
      <c r="C186" s="248" t="s">
        <v>127</v>
      </c>
      <c r="D186" s="229"/>
      <c r="E186" s="230"/>
      <c r="F186" s="231"/>
      <c r="G186" s="231">
        <f>SUMIF(AG187:AG187,"&lt;&gt;NOR",G187:G187)</f>
        <v>480000</v>
      </c>
      <c r="H186" s="231"/>
      <c r="I186" s="231">
        <f>SUM(I187:I187)</f>
        <v>0</v>
      </c>
      <c r="J186" s="231"/>
      <c r="K186" s="231">
        <f>SUM(K187:K187)</f>
        <v>480000</v>
      </c>
      <c r="L186" s="231"/>
      <c r="M186" s="231">
        <f>SUM(M187:M187)</f>
        <v>580800</v>
      </c>
      <c r="N186" s="230"/>
      <c r="O186" s="230">
        <f>SUM(O187:O187)</f>
        <v>0</v>
      </c>
      <c r="P186" s="230"/>
      <c r="Q186" s="230">
        <f>SUM(Q187:Q187)</f>
        <v>0</v>
      </c>
      <c r="R186" s="231"/>
      <c r="S186" s="231"/>
      <c r="T186" s="232"/>
      <c r="U186" s="226"/>
      <c r="V186" s="226">
        <f>SUM(V187:V187)</f>
        <v>0</v>
      </c>
      <c r="W186" s="226"/>
      <c r="X186" s="226"/>
      <c r="Y186" s="226"/>
      <c r="AG186" t="s">
        <v>160</v>
      </c>
    </row>
    <row r="187" spans="1:60" outlineLevel="1" x14ac:dyDescent="0.25">
      <c r="A187" s="241">
        <v>92</v>
      </c>
      <c r="B187" s="242" t="s">
        <v>216</v>
      </c>
      <c r="C187" s="249" t="s">
        <v>217</v>
      </c>
      <c r="D187" s="243" t="s">
        <v>212</v>
      </c>
      <c r="E187" s="244">
        <v>1</v>
      </c>
      <c r="F187" s="245">
        <v>480000</v>
      </c>
      <c r="G187" s="246">
        <f>ROUND(E187*F187,2)</f>
        <v>480000</v>
      </c>
      <c r="H187" s="245">
        <v>0</v>
      </c>
      <c r="I187" s="246">
        <f>ROUND(E187*H187,2)</f>
        <v>0</v>
      </c>
      <c r="J187" s="245">
        <v>480000</v>
      </c>
      <c r="K187" s="246">
        <f>ROUND(E187*J187,2)</f>
        <v>480000</v>
      </c>
      <c r="L187" s="246">
        <v>21</v>
      </c>
      <c r="M187" s="246">
        <f>G187*(1+L187/100)</f>
        <v>580800</v>
      </c>
      <c r="N187" s="244">
        <v>0</v>
      </c>
      <c r="O187" s="244">
        <f>ROUND(E187*N187,2)</f>
        <v>0</v>
      </c>
      <c r="P187" s="244">
        <v>0</v>
      </c>
      <c r="Q187" s="244">
        <f>ROUND(E187*P187,2)</f>
        <v>0</v>
      </c>
      <c r="R187" s="246"/>
      <c r="S187" s="246" t="s">
        <v>164</v>
      </c>
      <c r="T187" s="247" t="s">
        <v>165</v>
      </c>
      <c r="U187" s="221">
        <v>0</v>
      </c>
      <c r="V187" s="221">
        <f>ROUND(E187*U187,2)</f>
        <v>0</v>
      </c>
      <c r="W187" s="221"/>
      <c r="X187" s="221" t="s">
        <v>166</v>
      </c>
      <c r="Y187" s="221" t="s">
        <v>167</v>
      </c>
      <c r="Z187" s="210"/>
      <c r="AA187" s="210"/>
      <c r="AB187" s="210"/>
      <c r="AC187" s="210"/>
      <c r="AD187" s="210"/>
      <c r="AE187" s="210"/>
      <c r="AF187" s="210"/>
      <c r="AG187" s="210" t="s">
        <v>168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x14ac:dyDescent="0.25">
      <c r="A188" s="227" t="s">
        <v>159</v>
      </c>
      <c r="B188" s="228" t="s">
        <v>128</v>
      </c>
      <c r="C188" s="248" t="s">
        <v>129</v>
      </c>
      <c r="D188" s="229"/>
      <c r="E188" s="230"/>
      <c r="F188" s="231"/>
      <c r="G188" s="231">
        <f>SUMIF(AG189:AG190,"&lt;&gt;NOR",G189:G190)</f>
        <v>2100000</v>
      </c>
      <c r="H188" s="231"/>
      <c r="I188" s="231">
        <f>SUM(I189:I190)</f>
        <v>0</v>
      </c>
      <c r="J188" s="231"/>
      <c r="K188" s="231">
        <f>SUM(K189:K190)</f>
        <v>2100000</v>
      </c>
      <c r="L188" s="231"/>
      <c r="M188" s="231">
        <f>SUM(M189:M190)</f>
        <v>2541000</v>
      </c>
      <c r="N188" s="230"/>
      <c r="O188" s="230">
        <f>SUM(O189:O190)</f>
        <v>0</v>
      </c>
      <c r="P188" s="230"/>
      <c r="Q188" s="230">
        <f>SUM(Q189:Q190)</f>
        <v>0</v>
      </c>
      <c r="R188" s="231"/>
      <c r="S188" s="231"/>
      <c r="T188" s="232"/>
      <c r="U188" s="226"/>
      <c r="V188" s="226">
        <f>SUM(V189:V190)</f>
        <v>0</v>
      </c>
      <c r="W188" s="226"/>
      <c r="X188" s="226"/>
      <c r="Y188" s="226"/>
      <c r="AG188" t="s">
        <v>160</v>
      </c>
    </row>
    <row r="189" spans="1:60" outlineLevel="1" x14ac:dyDescent="0.25">
      <c r="A189" s="241">
        <v>93</v>
      </c>
      <c r="B189" s="242" t="s">
        <v>218</v>
      </c>
      <c r="C189" s="249" t="s">
        <v>219</v>
      </c>
      <c r="D189" s="243" t="s">
        <v>220</v>
      </c>
      <c r="E189" s="244">
        <v>1</v>
      </c>
      <c r="F189" s="245">
        <v>300000</v>
      </c>
      <c r="G189" s="246">
        <f>ROUND(E189*F189,2)</f>
        <v>300000</v>
      </c>
      <c r="H189" s="245">
        <v>0</v>
      </c>
      <c r="I189" s="246">
        <f>ROUND(E189*H189,2)</f>
        <v>0</v>
      </c>
      <c r="J189" s="245">
        <v>300000</v>
      </c>
      <c r="K189" s="246">
        <f>ROUND(E189*J189,2)</f>
        <v>300000</v>
      </c>
      <c r="L189" s="246">
        <v>21</v>
      </c>
      <c r="M189" s="246">
        <f>G189*(1+L189/100)</f>
        <v>363000</v>
      </c>
      <c r="N189" s="244">
        <v>0</v>
      </c>
      <c r="O189" s="244">
        <f>ROUND(E189*N189,2)</f>
        <v>0</v>
      </c>
      <c r="P189" s="244">
        <v>0</v>
      </c>
      <c r="Q189" s="244">
        <f>ROUND(E189*P189,2)</f>
        <v>0</v>
      </c>
      <c r="R189" s="246"/>
      <c r="S189" s="246" t="s">
        <v>164</v>
      </c>
      <c r="T189" s="247" t="s">
        <v>165</v>
      </c>
      <c r="U189" s="221">
        <v>0</v>
      </c>
      <c r="V189" s="221">
        <f>ROUND(E189*U189,2)</f>
        <v>0</v>
      </c>
      <c r="W189" s="221"/>
      <c r="X189" s="221" t="s">
        <v>221</v>
      </c>
      <c r="Y189" s="221" t="s">
        <v>167</v>
      </c>
      <c r="Z189" s="210"/>
      <c r="AA189" s="210"/>
      <c r="AB189" s="210"/>
      <c r="AC189" s="210"/>
      <c r="AD189" s="210"/>
      <c r="AE189" s="210"/>
      <c r="AF189" s="210"/>
      <c r="AG189" s="210" t="s">
        <v>222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5">
      <c r="A190" s="234">
        <v>94</v>
      </c>
      <c r="B190" s="235" t="s">
        <v>223</v>
      </c>
      <c r="C190" s="250" t="s">
        <v>224</v>
      </c>
      <c r="D190" s="236" t="s">
        <v>212</v>
      </c>
      <c r="E190" s="237">
        <v>1</v>
      </c>
      <c r="F190" s="238">
        <v>1800000</v>
      </c>
      <c r="G190" s="239">
        <f>ROUND(E190*F190,2)</f>
        <v>1800000</v>
      </c>
      <c r="H190" s="238">
        <v>0</v>
      </c>
      <c r="I190" s="239">
        <f>ROUND(E190*H190,2)</f>
        <v>0</v>
      </c>
      <c r="J190" s="238">
        <v>1800000</v>
      </c>
      <c r="K190" s="239">
        <f>ROUND(E190*J190,2)</f>
        <v>1800000</v>
      </c>
      <c r="L190" s="239">
        <v>21</v>
      </c>
      <c r="M190" s="239">
        <f>G190*(1+L190/100)</f>
        <v>2178000</v>
      </c>
      <c r="N190" s="237">
        <v>0</v>
      </c>
      <c r="O190" s="237">
        <f>ROUND(E190*N190,2)</f>
        <v>0</v>
      </c>
      <c r="P190" s="237">
        <v>0</v>
      </c>
      <c r="Q190" s="237">
        <f>ROUND(E190*P190,2)</f>
        <v>0</v>
      </c>
      <c r="R190" s="239"/>
      <c r="S190" s="239" t="s">
        <v>164</v>
      </c>
      <c r="T190" s="240" t="s">
        <v>165</v>
      </c>
      <c r="U190" s="221">
        <v>0</v>
      </c>
      <c r="V190" s="221">
        <f>ROUND(E190*U190,2)</f>
        <v>0</v>
      </c>
      <c r="W190" s="221"/>
      <c r="X190" s="221" t="s">
        <v>166</v>
      </c>
      <c r="Y190" s="221" t="s">
        <v>167</v>
      </c>
      <c r="Z190" s="210"/>
      <c r="AA190" s="210"/>
      <c r="AB190" s="210"/>
      <c r="AC190" s="210"/>
      <c r="AD190" s="210"/>
      <c r="AE190" s="210"/>
      <c r="AF190" s="210"/>
      <c r="AG190" s="210" t="s">
        <v>168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25">
      <c r="A191" s="3"/>
      <c r="B191" s="4"/>
      <c r="C191" s="254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AE191">
        <v>12</v>
      </c>
      <c r="AF191">
        <v>21</v>
      </c>
      <c r="AG191" t="s">
        <v>145</v>
      </c>
    </row>
    <row r="192" spans="1:60" x14ac:dyDescent="0.25">
      <c r="A192" s="213"/>
      <c r="B192" s="214" t="s">
        <v>29</v>
      </c>
      <c r="C192" s="255"/>
      <c r="D192" s="215"/>
      <c r="E192" s="216"/>
      <c r="F192" s="216"/>
      <c r="G192" s="233">
        <f>G8+G14+G20+G26+G32+G38+G43+G48+G53+G58+G63+G68+G81+G94+G99+G104+G109+G114+G119+G124+G129+G134+G139+G144+G149+G154+G160+G166+G172+G178+G180+G182+G184+G186+G188</f>
        <v>22645182.799999997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AE192">
        <f>SUMIF(L7:L190,AE191,G7:G190)</f>
        <v>0</v>
      </c>
      <c r="AF192">
        <f>SUMIF(L7:L190,AF191,G7:G190)</f>
        <v>22645182.799999997</v>
      </c>
      <c r="AG192" t="s">
        <v>225</v>
      </c>
    </row>
    <row r="193" spans="1:33" x14ac:dyDescent="0.25">
      <c r="A193" s="217" t="s">
        <v>226</v>
      </c>
      <c r="B193" s="217"/>
      <c r="C193" s="254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33" x14ac:dyDescent="0.25">
      <c r="A194" s="3"/>
      <c r="B194" s="4" t="s">
        <v>227</v>
      </c>
      <c r="C194" s="254" t="s">
        <v>228</v>
      </c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AG194" t="s">
        <v>229</v>
      </c>
    </row>
    <row r="195" spans="1:33" x14ac:dyDescent="0.25">
      <c r="A195" s="3"/>
      <c r="B195" s="4" t="s">
        <v>230</v>
      </c>
      <c r="C195" s="254" t="s">
        <v>231</v>
      </c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AG195" t="s">
        <v>232</v>
      </c>
    </row>
    <row r="196" spans="1:33" x14ac:dyDescent="0.25">
      <c r="A196" s="3"/>
      <c r="B196" s="4"/>
      <c r="C196" s="254" t="s">
        <v>233</v>
      </c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AG196" t="s">
        <v>234</v>
      </c>
    </row>
    <row r="197" spans="1:33" x14ac:dyDescent="0.25">
      <c r="A197" s="3"/>
      <c r="B197" s="4"/>
      <c r="C197" s="254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33" x14ac:dyDescent="0.25">
      <c r="C198" s="256"/>
      <c r="D198" s="10"/>
      <c r="AG198" t="s">
        <v>235</v>
      </c>
    </row>
    <row r="199" spans="1:33" x14ac:dyDescent="0.25">
      <c r="D199" s="10"/>
    </row>
    <row r="200" spans="1:33" x14ac:dyDescent="0.25">
      <c r="D200" s="10"/>
    </row>
    <row r="201" spans="1:33" x14ac:dyDescent="0.25">
      <c r="D201" s="10"/>
    </row>
    <row r="202" spans="1:33" x14ac:dyDescent="0.25">
      <c r="D202" s="10"/>
    </row>
    <row r="203" spans="1:33" x14ac:dyDescent="0.25">
      <c r="D203" s="10"/>
    </row>
    <row r="204" spans="1:33" x14ac:dyDescent="0.25">
      <c r="D204" s="10"/>
    </row>
    <row r="205" spans="1:33" x14ac:dyDescent="0.25">
      <c r="D205" s="10"/>
    </row>
    <row r="206" spans="1:33" x14ac:dyDescent="0.25">
      <c r="D206" s="10"/>
    </row>
    <row r="207" spans="1:33" x14ac:dyDescent="0.25">
      <c r="D207" s="10"/>
    </row>
    <row r="208" spans="1:33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/D1OnBNz/tJzmg9jJz7b56V8mgfM7hzE9GkaeetQI3RIAK5E513Wr2DjUJFYUj+F/Y8sSWMTl5pSpfeuZ9eRvg==" saltValue="s06+k3Fg3W83Bso3MS+eoA==" spinCount="100000" sheet="1" formatRows="0"/>
  <mergeCells count="5">
    <mergeCell ref="A1:G1"/>
    <mergeCell ref="C2:G2"/>
    <mergeCell ref="C3:G3"/>
    <mergeCell ref="C4:G4"/>
    <mergeCell ref="A193:B193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63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132</v>
      </c>
      <c r="B1" s="195"/>
      <c r="C1" s="195"/>
      <c r="D1" s="195"/>
      <c r="E1" s="195"/>
      <c r="F1" s="195"/>
      <c r="G1" s="195"/>
      <c r="AG1" t="s">
        <v>133</v>
      </c>
    </row>
    <row r="2" spans="1:60" ht="25.05" customHeight="1" x14ac:dyDescent="0.25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134</v>
      </c>
    </row>
    <row r="3" spans="1:60" ht="25.05" customHeight="1" x14ac:dyDescent="0.25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134</v>
      </c>
      <c r="AG3" t="s">
        <v>135</v>
      </c>
    </row>
    <row r="4" spans="1:60" ht="25.05" customHeight="1" x14ac:dyDescent="0.25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136</v>
      </c>
    </row>
    <row r="5" spans="1:60" x14ac:dyDescent="0.25">
      <c r="D5" s="10"/>
    </row>
    <row r="6" spans="1:60" ht="39.6" x14ac:dyDescent="0.25">
      <c r="A6" s="206" t="s">
        <v>137</v>
      </c>
      <c r="B6" s="208" t="s">
        <v>138</v>
      </c>
      <c r="C6" s="208" t="s">
        <v>139</v>
      </c>
      <c r="D6" s="207" t="s">
        <v>140</v>
      </c>
      <c r="E6" s="206" t="s">
        <v>141</v>
      </c>
      <c r="F6" s="205" t="s">
        <v>142</v>
      </c>
      <c r="G6" s="206" t="s">
        <v>29</v>
      </c>
      <c r="H6" s="209" t="s">
        <v>30</v>
      </c>
      <c r="I6" s="209" t="s">
        <v>143</v>
      </c>
      <c r="J6" s="209" t="s">
        <v>31</v>
      </c>
      <c r="K6" s="209" t="s">
        <v>144</v>
      </c>
      <c r="L6" s="209" t="s">
        <v>145</v>
      </c>
      <c r="M6" s="209" t="s">
        <v>146</v>
      </c>
      <c r="N6" s="209" t="s">
        <v>147</v>
      </c>
      <c r="O6" s="209" t="s">
        <v>148</v>
      </c>
      <c r="P6" s="209" t="s">
        <v>149</v>
      </c>
      <c r="Q6" s="209" t="s">
        <v>150</v>
      </c>
      <c r="R6" s="209" t="s">
        <v>151</v>
      </c>
      <c r="S6" s="209" t="s">
        <v>152</v>
      </c>
      <c r="T6" s="209" t="s">
        <v>153</v>
      </c>
      <c r="U6" s="209" t="s">
        <v>154</v>
      </c>
      <c r="V6" s="209" t="s">
        <v>155</v>
      </c>
      <c r="W6" s="209" t="s">
        <v>156</v>
      </c>
      <c r="X6" s="209" t="s">
        <v>157</v>
      </c>
      <c r="Y6" s="209" t="s">
        <v>158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27" t="s">
        <v>159</v>
      </c>
      <c r="B8" s="228" t="s">
        <v>130</v>
      </c>
      <c r="C8" s="248" t="s">
        <v>28</v>
      </c>
      <c r="D8" s="229"/>
      <c r="E8" s="230"/>
      <c r="F8" s="231"/>
      <c r="G8" s="231">
        <f>SUMIF(AG9:AG14,"&lt;&gt;NOR",G9:G14)</f>
        <v>5200000</v>
      </c>
      <c r="H8" s="231"/>
      <c r="I8" s="231">
        <f>SUM(I9:I14)</f>
        <v>0</v>
      </c>
      <c r="J8" s="231"/>
      <c r="K8" s="231">
        <f>SUM(K9:K14)</f>
        <v>5200000</v>
      </c>
      <c r="L8" s="231"/>
      <c r="M8" s="231">
        <f>SUM(M9:M14)</f>
        <v>6292000</v>
      </c>
      <c r="N8" s="230"/>
      <c r="O8" s="230">
        <f>SUM(O9:O14)</f>
        <v>0</v>
      </c>
      <c r="P8" s="230"/>
      <c r="Q8" s="230">
        <f>SUM(Q9:Q14)</f>
        <v>0</v>
      </c>
      <c r="R8" s="231"/>
      <c r="S8" s="231"/>
      <c r="T8" s="232"/>
      <c r="U8" s="226"/>
      <c r="V8" s="226">
        <f>SUM(V9:V14)</f>
        <v>0</v>
      </c>
      <c r="W8" s="226"/>
      <c r="X8" s="226"/>
      <c r="Y8" s="226"/>
      <c r="AG8" t="s">
        <v>160</v>
      </c>
    </row>
    <row r="9" spans="1:60" outlineLevel="1" x14ac:dyDescent="0.25">
      <c r="A9" s="234">
        <v>1</v>
      </c>
      <c r="B9" s="235" t="s">
        <v>236</v>
      </c>
      <c r="C9" s="250" t="s">
        <v>237</v>
      </c>
      <c r="D9" s="236" t="s">
        <v>238</v>
      </c>
      <c r="E9" s="237">
        <v>1</v>
      </c>
      <c r="F9" s="238">
        <v>2200000</v>
      </c>
      <c r="G9" s="239">
        <f>ROUND(E9*F9,2)</f>
        <v>2200000</v>
      </c>
      <c r="H9" s="238">
        <v>0</v>
      </c>
      <c r="I9" s="239">
        <f>ROUND(E9*H9,2)</f>
        <v>0</v>
      </c>
      <c r="J9" s="238">
        <v>2200000</v>
      </c>
      <c r="K9" s="239">
        <f>ROUND(E9*J9,2)</f>
        <v>2200000</v>
      </c>
      <c r="L9" s="239">
        <v>21</v>
      </c>
      <c r="M9" s="239">
        <f>G9*(1+L9/100)</f>
        <v>2662000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239</v>
      </c>
      <c r="T9" s="240" t="s">
        <v>165</v>
      </c>
      <c r="U9" s="221">
        <v>0</v>
      </c>
      <c r="V9" s="221">
        <f>ROUND(E9*U9,2)</f>
        <v>0</v>
      </c>
      <c r="W9" s="221"/>
      <c r="X9" s="221" t="s">
        <v>51</v>
      </c>
      <c r="Y9" s="221" t="s">
        <v>167</v>
      </c>
      <c r="Z9" s="210"/>
      <c r="AA9" s="210"/>
      <c r="AB9" s="210"/>
      <c r="AC9" s="210"/>
      <c r="AD9" s="210"/>
      <c r="AE9" s="210"/>
      <c r="AF9" s="210"/>
      <c r="AG9" s="210" t="s">
        <v>240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1" outlineLevel="2" x14ac:dyDescent="0.25">
      <c r="A10" s="218"/>
      <c r="B10" s="219"/>
      <c r="C10" s="259" t="s">
        <v>241</v>
      </c>
      <c r="D10" s="258"/>
      <c r="E10" s="258"/>
      <c r="F10" s="258"/>
      <c r="G10" s="258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242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57" t="str">
        <f>C10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4">
        <v>2</v>
      </c>
      <c r="B11" s="235" t="s">
        <v>243</v>
      </c>
      <c r="C11" s="250" t="s">
        <v>244</v>
      </c>
      <c r="D11" s="236" t="s">
        <v>238</v>
      </c>
      <c r="E11" s="237">
        <v>1</v>
      </c>
      <c r="F11" s="238">
        <v>600000</v>
      </c>
      <c r="G11" s="239">
        <f>ROUND(E11*F11,2)</f>
        <v>600000</v>
      </c>
      <c r="H11" s="238">
        <v>0</v>
      </c>
      <c r="I11" s="239">
        <f>ROUND(E11*H11,2)</f>
        <v>0</v>
      </c>
      <c r="J11" s="238">
        <v>600000</v>
      </c>
      <c r="K11" s="239">
        <f>ROUND(E11*J11,2)</f>
        <v>600000</v>
      </c>
      <c r="L11" s="239">
        <v>21</v>
      </c>
      <c r="M11" s="239">
        <f>G11*(1+L11/100)</f>
        <v>726000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9"/>
      <c r="S11" s="239" t="s">
        <v>239</v>
      </c>
      <c r="T11" s="240" t="s">
        <v>165</v>
      </c>
      <c r="U11" s="221">
        <v>0</v>
      </c>
      <c r="V11" s="221">
        <f>ROUND(E11*U11,2)</f>
        <v>0</v>
      </c>
      <c r="W11" s="221"/>
      <c r="X11" s="221" t="s">
        <v>51</v>
      </c>
      <c r="Y11" s="221" t="s">
        <v>167</v>
      </c>
      <c r="Z11" s="210"/>
      <c r="AA11" s="210"/>
      <c r="AB11" s="210"/>
      <c r="AC11" s="210"/>
      <c r="AD11" s="210"/>
      <c r="AE11" s="210"/>
      <c r="AF11" s="210"/>
      <c r="AG11" s="210" t="s">
        <v>240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18"/>
      <c r="B12" s="219"/>
      <c r="C12" s="259" t="s">
        <v>245</v>
      </c>
      <c r="D12" s="258"/>
      <c r="E12" s="258"/>
      <c r="F12" s="258"/>
      <c r="G12" s="258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242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4">
        <v>3</v>
      </c>
      <c r="B13" s="235" t="s">
        <v>246</v>
      </c>
      <c r="C13" s="250" t="s">
        <v>247</v>
      </c>
      <c r="D13" s="236" t="s">
        <v>238</v>
      </c>
      <c r="E13" s="237">
        <v>1</v>
      </c>
      <c r="F13" s="238">
        <v>2400000</v>
      </c>
      <c r="G13" s="239">
        <f>ROUND(E13*F13,2)</f>
        <v>2400000</v>
      </c>
      <c r="H13" s="238">
        <v>0</v>
      </c>
      <c r="I13" s="239">
        <f>ROUND(E13*H13,2)</f>
        <v>0</v>
      </c>
      <c r="J13" s="238">
        <v>2400000</v>
      </c>
      <c r="K13" s="239">
        <f>ROUND(E13*J13,2)</f>
        <v>2400000</v>
      </c>
      <c r="L13" s="239">
        <v>21</v>
      </c>
      <c r="M13" s="239">
        <f>G13*(1+L13/100)</f>
        <v>2904000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/>
      <c r="S13" s="239" t="s">
        <v>239</v>
      </c>
      <c r="T13" s="240" t="s">
        <v>165</v>
      </c>
      <c r="U13" s="221">
        <v>0</v>
      </c>
      <c r="V13" s="221">
        <f>ROUND(E13*U13,2)</f>
        <v>0</v>
      </c>
      <c r="W13" s="221"/>
      <c r="X13" s="221" t="s">
        <v>51</v>
      </c>
      <c r="Y13" s="221" t="s">
        <v>167</v>
      </c>
      <c r="Z13" s="210"/>
      <c r="AA13" s="210"/>
      <c r="AB13" s="210"/>
      <c r="AC13" s="210"/>
      <c r="AD13" s="210"/>
      <c r="AE13" s="210"/>
      <c r="AF13" s="210"/>
      <c r="AG13" s="210" t="s">
        <v>240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31.2" outlineLevel="2" x14ac:dyDescent="0.25">
      <c r="A14" s="218"/>
      <c r="B14" s="219"/>
      <c r="C14" s="259" t="s">
        <v>248</v>
      </c>
      <c r="D14" s="258"/>
      <c r="E14" s="258"/>
      <c r="F14" s="258"/>
      <c r="G14" s="258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242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57" t="str">
        <f>C14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3"/>
      <c r="B15" s="4"/>
      <c r="C15" s="254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E15">
        <v>12</v>
      </c>
      <c r="AF15">
        <v>21</v>
      </c>
      <c r="AG15" t="s">
        <v>145</v>
      </c>
    </row>
    <row r="16" spans="1:60" x14ac:dyDescent="0.25">
      <c r="A16" s="213"/>
      <c r="B16" s="214" t="s">
        <v>29</v>
      </c>
      <c r="C16" s="255"/>
      <c r="D16" s="215"/>
      <c r="E16" s="216"/>
      <c r="F16" s="216"/>
      <c r="G16" s="233">
        <f>G8</f>
        <v>5200000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f>SUMIF(L7:L14,AE15,G7:G14)</f>
        <v>0</v>
      </c>
      <c r="AF16">
        <f>SUMIF(L7:L14,AF15,G7:G14)</f>
        <v>5200000</v>
      </c>
      <c r="AG16" t="s">
        <v>225</v>
      </c>
    </row>
    <row r="17" spans="1:33" x14ac:dyDescent="0.25">
      <c r="A17" s="217" t="s">
        <v>226</v>
      </c>
      <c r="B17" s="217"/>
      <c r="C17" s="254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3"/>
      <c r="B18" s="4" t="s">
        <v>227</v>
      </c>
      <c r="C18" s="254" t="s">
        <v>228</v>
      </c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229</v>
      </c>
    </row>
    <row r="19" spans="1:33" x14ac:dyDescent="0.25">
      <c r="A19" s="3"/>
      <c r="B19" s="4" t="s">
        <v>230</v>
      </c>
      <c r="C19" s="254" t="s">
        <v>231</v>
      </c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G19" t="s">
        <v>232</v>
      </c>
    </row>
    <row r="20" spans="1:33" x14ac:dyDescent="0.25">
      <c r="A20" s="3"/>
      <c r="B20" s="4"/>
      <c r="C20" s="254" t="s">
        <v>233</v>
      </c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G20" t="s">
        <v>234</v>
      </c>
    </row>
    <row r="21" spans="1:33" x14ac:dyDescent="0.25">
      <c r="A21" s="3"/>
      <c r="B21" s="4"/>
      <c r="C21" s="254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C22" s="256"/>
      <c r="D22" s="10"/>
      <c r="AG22" t="s">
        <v>235</v>
      </c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EQIMpV3UcZLUA5se9FRM1s1ivnMvcCNNAq1xaEst0PY69tx8Cs3cPSPynFIm5Mm5LQMC4ivOPDK3nkNqmYdRYg==" saltValue="0AWaQVkKB9Uecz+vUHesAw==" spinCount="100000" sheet="1" formatRows="0"/>
  <mergeCells count="8">
    <mergeCell ref="A1:G1"/>
    <mergeCell ref="C2:G2"/>
    <mergeCell ref="C3:G3"/>
    <mergeCell ref="C4:G4"/>
    <mergeCell ref="A17:B17"/>
    <mergeCell ref="C10:G10"/>
    <mergeCell ref="C12:G12"/>
    <mergeCell ref="C14:G14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</cp:lastModifiedBy>
  <cp:lastPrinted>2019-03-19T12:27:02Z</cp:lastPrinted>
  <dcterms:created xsi:type="dcterms:W3CDTF">2009-04-08T07:15:50Z</dcterms:created>
  <dcterms:modified xsi:type="dcterms:W3CDTF">2025-02-04T15:20:49Z</dcterms:modified>
</cp:coreProperties>
</file>